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20730" windowHeight="11760" tabRatio="325" firstSheet="2" activeTab="2"/>
  </bookViews>
  <sheets>
    <sheet name="program_wzór" sheetId="1" state="hidden" r:id="rId1"/>
    <sheet name="projekt program" sheetId="2" state="hidden" r:id="rId2"/>
    <sheet name="projekt harmonogram" sheetId="3" r:id="rId3"/>
    <sheet name="Moduły specjalizacyjne" sheetId="4" r:id="rId4"/>
  </sheets>
  <definedNames>
    <definedName name="_xlfn.IFERROR" hidden="1">#NAME?</definedName>
    <definedName name="_xlnm.Print_Area" localSheetId="0">'program_wzór'!$A$1:$AE$110</definedName>
    <definedName name="_xlnm.Print_Area" localSheetId="2">'projekt harmonogram'!$A$89:$Y$96</definedName>
    <definedName name="_xlnm.Print_Area" localSheetId="1">'projekt program'!$A$1:$I$103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V8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F1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36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<sst xmlns="http://schemas.openxmlformats.org/spreadsheetml/2006/main" count="506" uniqueCount="269">
  <si>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</si>
  <si>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</si>
  <si>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</si>
  <si>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</si>
  <si>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</si>
  <si>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</si>
  <si>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</si>
  <si>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</si>
  <si>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</si>
  <si>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</si>
  <si>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</si>
  <si>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</si>
  <si>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</si>
  <si>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</si>
  <si>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</si>
  <si>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</si>
  <si>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</si>
  <si>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</si>
  <si>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</si>
  <si>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</si>
  <si>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</si>
  <si>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</si>
  <si>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</si>
  <si>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</si>
  <si>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</si>
  <si>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</si>
  <si>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</si>
  <si>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</si>
  <si>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</si>
  <si>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</si>
  <si>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</si>
  <si>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</si>
  <si>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</si>
  <si>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</si>
  <si>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</si>
  <si>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</si>
  <si>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</si>
  <si>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</si>
  <si>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</si>
  <si>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</si>
  <si>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</si>
  <si>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</si>
  <si>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</si>
  <si>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</si>
  <si>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</si>
  <si>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</si>
  <si>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</si>
  <si>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</si>
  <si>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</si>
  <si>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</si>
  <si>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</si>
  <si>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</si>
  <si>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</si>
  <si>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</si>
  <si>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</si>
  <si>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</si>
  <si>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</si>
  <si>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</si>
  <si>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</si>
  <si>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</si>
  <si>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</si>
  <si>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</si>
  <si>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Załącznik nr 4
do Uchwały nr 2633
Senatu Uniwersytetu w Białymstoku
z dnia 22 stycznia 2020 r.</t>
    </r>
  </si>
  <si>
    <t>12) Dodany przez § 2 ust. 2 Uchwały, o której mowa w odnośniku 1.</t>
  </si>
  <si>
    <t>Statystyka</t>
  </si>
  <si>
    <t>Demografia historyczna</t>
  </si>
  <si>
    <t>Język obcy nowożytny (do wyboru)</t>
  </si>
  <si>
    <t>Zajęcia warsztatowe z języka obcego (do wyboru)</t>
  </si>
  <si>
    <t>Nauki społeczne w warsztacie historyka</t>
  </si>
  <si>
    <t>Historia historiografii</t>
  </si>
  <si>
    <t xml:space="preserve">Metodologia historii  </t>
  </si>
  <si>
    <t>Technologia informacyjna i kompetencje akademickie</t>
  </si>
  <si>
    <t>Ochrona praw własności intelektualnej</t>
  </si>
  <si>
    <t>Grupa Zajęć_ 1 Przedmioty podstawowe</t>
  </si>
  <si>
    <t>Grupa Zajęć_ 2 Przygotowanie pedagogiczno-psychologiczne*** moduł dla kandydatów do zawodu nauczyciela historii</t>
  </si>
  <si>
    <t>Pedagogika ogólna</t>
  </si>
  <si>
    <t>System oświaty i prawo oświatowe</t>
  </si>
  <si>
    <t>Teoria wychowania</t>
  </si>
  <si>
    <t>Diagnostyka pedagogiczna</t>
  </si>
  <si>
    <t>Warszatat diagnozy psychopedagogicznej</t>
  </si>
  <si>
    <t>Podstawy psychologii ogólnej</t>
  </si>
  <si>
    <t>Psychologia rozwojowa</t>
  </si>
  <si>
    <t>Psychologia społeczna</t>
  </si>
  <si>
    <t>Warsztaty komunikacji interpersonalnej</t>
  </si>
  <si>
    <t>Trening kreatywności</t>
  </si>
  <si>
    <t>Praktyka psychologiczno-pedagogiczna</t>
  </si>
  <si>
    <t>Podstawy dydaktyki</t>
  </si>
  <si>
    <t>Emisja głosu</t>
  </si>
  <si>
    <t>Grupa Zajęć_ 3 Podstawy dydaktyki i emisja głosu*** moduł dla kandydatów do zawodu nauczyciela historii</t>
  </si>
  <si>
    <t>Grupa Zajęć_ 4 Edukacja historyczna w szkole***  moduł dla kandydatów do zawodu nauczyciela historii</t>
  </si>
  <si>
    <t>Dydaktyka historii cz. 1</t>
  </si>
  <si>
    <t>Dydaktyka historii cz. 2</t>
  </si>
  <si>
    <t>Dydaktyka historii cz. 3</t>
  </si>
  <si>
    <t>Praktyka/ Laboratorium 1 - SP</t>
  </si>
  <si>
    <t>Praktyka/ Laborat. 2 - SP / SPP</t>
  </si>
  <si>
    <t>Praktyka/ Laborat. 3 - SPP</t>
  </si>
  <si>
    <t>Praktyka/ Zaj. teren. - SP (m-c IX przed 3. sem.)</t>
  </si>
  <si>
    <t>Praktyka/ Zaj. teren. - SPP (m-c II w 4. sem.)</t>
  </si>
  <si>
    <t xml:space="preserve">Technologia informacyjna warsztacie pracy nauczyciela historii </t>
  </si>
  <si>
    <t>BHP w warsztacie pracy nauczyciela historii</t>
  </si>
  <si>
    <t>Wykład monograficzny z wybranej epoki 1</t>
  </si>
  <si>
    <t>Wykład monograficzny z wybranej epoki 2</t>
  </si>
  <si>
    <t>Konwersatorium monograficzne z wybranej epoki 1</t>
  </si>
  <si>
    <t>Konwersatorium monograficzne z wybranej epoki 2</t>
  </si>
  <si>
    <t>Źródłoznawstwo i metodologia wybranej epoki 1</t>
  </si>
  <si>
    <t>Źródłoznawstwo i metodologia wybranej epoki 2</t>
  </si>
  <si>
    <t>Grupa Zajęć_ 5 Warsztat naukowy historyka wybranej epoki  - kandydaci do zawodu nauczyciela realizują jedną wybraną epokę (90 godz. - 7 pkt. ECTS)</t>
  </si>
  <si>
    <t xml:space="preserve">Przedmiot fakultatywny 1 </t>
  </si>
  <si>
    <t xml:space="preserve">Przedmiot fakultatywny 2 </t>
  </si>
  <si>
    <t xml:space="preserve">Grupa Zajęć_ 6 Przedmioty monograficzne - tematyka i kolejność realizacji zależne od wyboru studentów; kandydaci do zawodu nauczyciela realizują 1 wybrany przedmiot (30 godz.) </t>
  </si>
  <si>
    <t>Grupa Zajęć_ 7 Przedmioty fakultatywne kierunkowe - realizowane przez studentów nie będących kandydatami do zawodu nauczyciela</t>
  </si>
  <si>
    <t>Grupa Zajęć_ 8 Przedmioty dyplomowe</t>
  </si>
  <si>
    <t>Seminarium magisterskie cz. 1</t>
  </si>
  <si>
    <t>Seminarium magisterskie cz. 2</t>
  </si>
  <si>
    <t>Seminarium magisterskie cz. 3</t>
  </si>
  <si>
    <t>Seminarium magisterskie cz. 4</t>
  </si>
  <si>
    <t>Wstęp do badań historycznych</t>
  </si>
  <si>
    <t>Nauki pomocnicze w warsztacie historyka</t>
  </si>
  <si>
    <t>2</t>
  </si>
  <si>
    <t>1</t>
  </si>
  <si>
    <t>3</t>
  </si>
  <si>
    <t>4</t>
  </si>
  <si>
    <t>Kierunek studiów: Historia</t>
  </si>
  <si>
    <t>Profil studiów: ogólnoakademicki</t>
  </si>
  <si>
    <t>Forma studiów: stacjonarne</t>
  </si>
  <si>
    <t>Poziom studiów: II stopnia</t>
  </si>
  <si>
    <t>OGÓŁEM wariant programu A: naukowy</t>
  </si>
  <si>
    <t>OGÓŁEM wariant programu B: naczycielski</t>
  </si>
  <si>
    <t>GIS w analizie historycznej</t>
  </si>
  <si>
    <t>Analiza tekstu</t>
  </si>
  <si>
    <t>Wprowadzenie do humanistyki cyfrowej</t>
  </si>
  <si>
    <t>Warsztat historyka cyfrowego</t>
  </si>
  <si>
    <t>Historia cyfrowa w przestrzeni publicznej</t>
  </si>
  <si>
    <t xml:space="preserve">Historia cyfrowa w muzealnictwie - zajęcia terenowe </t>
  </si>
  <si>
    <r>
      <rPr>
        <vertAlign val="superscript"/>
        <sz val="6"/>
        <rFont val="Times New Roman"/>
        <family val="1"/>
      </rPr>
      <t xml:space="preserve">suma kontrolnaA 1      </t>
    </r>
    <r>
      <rPr>
        <sz val="7.5"/>
        <rFont val="Times New Roman"/>
        <family val="1"/>
      </rPr>
      <t xml:space="preserve">1140
</t>
    </r>
    <r>
      <rPr>
        <vertAlign val="superscript"/>
        <sz val="6"/>
        <rFont val="Times New Roman"/>
        <family val="1"/>
      </rPr>
      <t xml:space="preserve">suma kontrolnaA 2      </t>
    </r>
    <r>
      <rPr>
        <sz val="7.5"/>
        <rFont val="Times New Roman"/>
        <family val="1"/>
      </rPr>
      <t xml:space="preserve">1140
</t>
    </r>
    <r>
      <rPr>
        <sz val="7.5"/>
        <rFont val="Times New Roman"/>
        <family val="1"/>
      </rPr>
      <t>Moduły realizowane na 1 i 2 roku studiów. Kandydaci do zawodu nauczyciela realizują jeden moduł na II roku, pozostali studenci 2 moduły: po jednym na pierwszym i drugim roku.</t>
    </r>
  </si>
  <si>
    <r>
      <rPr>
        <sz val="5.5"/>
        <rFont val="Times New Roman"/>
        <family val="1"/>
      </rPr>
      <t>suma kontrolna B1 suma kontrolna B1</t>
    </r>
  </si>
  <si>
    <r>
      <rPr>
        <sz val="7.5"/>
        <rFont val="Times New Roman"/>
        <family val="1"/>
      </rPr>
      <t xml:space="preserve">1200
</t>
    </r>
    <r>
      <rPr>
        <sz val="7.5"/>
        <rFont val="Times New Roman"/>
        <family val="1"/>
      </rPr>
      <t>1200</t>
    </r>
  </si>
  <si>
    <r>
      <rPr>
        <b/>
        <sz val="7.5"/>
        <rFont val="Times New Roman"/>
        <family val="1"/>
      </rPr>
      <t>A: liczba egz./zal. B: liczba egz./zal.</t>
    </r>
  </si>
  <si>
    <r>
      <rPr>
        <sz val="7.5"/>
        <rFont val="Times New Roman"/>
        <family val="1"/>
      </rPr>
      <t>L.P.</t>
    </r>
  </si>
  <si>
    <r>
      <rPr>
        <sz val="7.5"/>
        <rFont val="Times New Roman"/>
        <family val="1"/>
      </rPr>
      <t>NAZWA GRUPY ZAJĘĆ/ NAZWA ZAJĘĆ</t>
    </r>
  </si>
  <si>
    <r>
      <rPr>
        <sz val="7.5"/>
        <rFont val="Times New Roman"/>
        <family val="1"/>
      </rPr>
      <t>KOD ZAJĘĆ USOS</t>
    </r>
  </si>
  <si>
    <r>
      <rPr>
        <sz val="7.5"/>
        <rFont val="Times New Roman"/>
        <family val="1"/>
      </rPr>
      <t>punkty ECTS</t>
    </r>
  </si>
  <si>
    <r>
      <rPr>
        <sz val="6"/>
        <rFont val="Times New Roman"/>
        <family val="1"/>
      </rPr>
      <t>Egzamin po semestrze</t>
    </r>
  </si>
  <si>
    <r>
      <rPr>
        <sz val="6"/>
        <rFont val="Times New Roman"/>
        <family val="1"/>
      </rPr>
      <t xml:space="preserve">Zaliczenie po
</t>
    </r>
    <r>
      <rPr>
        <sz val="6"/>
        <rFont val="Times New Roman"/>
        <family val="1"/>
      </rPr>
      <t>semestrze</t>
    </r>
  </si>
  <si>
    <r>
      <rPr>
        <sz val="7.5"/>
        <rFont val="Times New Roman"/>
        <family val="1"/>
      </rPr>
      <t>RAZEM</t>
    </r>
  </si>
  <si>
    <r>
      <rPr>
        <b/>
        <sz val="7.5"/>
        <rFont val="Times New Roman"/>
        <family val="1"/>
      </rPr>
      <t>W</t>
    </r>
    <r>
      <rPr>
        <sz val="7.5"/>
        <rFont val="Times New Roman"/>
        <family val="1"/>
      </rPr>
      <t>YKŁADY</t>
    </r>
  </si>
  <si>
    <r>
      <rPr>
        <b/>
        <sz val="7.5"/>
        <rFont val="Times New Roman"/>
        <family val="1"/>
      </rPr>
      <t>Ć</t>
    </r>
    <r>
      <rPr>
        <sz val="7.5"/>
        <rFont val="Times New Roman"/>
        <family val="1"/>
      </rPr>
      <t>WICZENIA</t>
    </r>
  </si>
  <si>
    <r>
      <rPr>
        <b/>
        <sz val="6.5"/>
        <rFont val="Times New Roman"/>
        <family val="1"/>
      </rPr>
      <t>K</t>
    </r>
    <r>
      <rPr>
        <sz val="6.5"/>
        <rFont val="Times New Roman"/>
        <family val="1"/>
      </rPr>
      <t>ONWERSATORIA</t>
    </r>
  </si>
  <si>
    <r>
      <rPr>
        <b/>
        <sz val="7.5"/>
        <rFont val="Times New Roman"/>
        <family val="1"/>
      </rPr>
      <t>L</t>
    </r>
    <r>
      <rPr>
        <sz val="7.5"/>
        <rFont val="Times New Roman"/>
        <family val="1"/>
      </rPr>
      <t>ABORATORIA</t>
    </r>
  </si>
  <si>
    <r>
      <rPr>
        <b/>
        <sz val="7.5"/>
        <rFont val="Times New Roman"/>
        <family val="1"/>
      </rPr>
      <t>LEK</t>
    </r>
    <r>
      <rPr>
        <sz val="7.5"/>
        <rFont val="Times New Roman"/>
        <family val="1"/>
      </rPr>
      <t>TORATY</t>
    </r>
  </si>
  <si>
    <r>
      <rPr>
        <b/>
        <sz val="7.5"/>
        <rFont val="Times New Roman"/>
        <family val="1"/>
      </rPr>
      <t>S</t>
    </r>
    <r>
      <rPr>
        <sz val="7.5"/>
        <rFont val="Times New Roman"/>
        <family val="1"/>
      </rPr>
      <t>EMINARIA/</t>
    </r>
    <r>
      <rPr>
        <b/>
        <sz val="7.5"/>
        <rFont val="Times New Roman"/>
        <family val="1"/>
      </rPr>
      <t>P</t>
    </r>
    <r>
      <rPr>
        <sz val="7.5"/>
        <rFont val="Times New Roman"/>
        <family val="1"/>
      </rPr>
      <t>R OSEMINARIA</t>
    </r>
  </si>
  <si>
    <r>
      <rPr>
        <b/>
        <sz val="7.5"/>
        <rFont val="Times New Roman"/>
        <family val="1"/>
      </rPr>
      <t>Z</t>
    </r>
    <r>
      <rPr>
        <sz val="7.5"/>
        <rFont val="Times New Roman"/>
        <family val="1"/>
      </rPr>
      <t xml:space="preserve">AJĘCIA </t>
    </r>
    <r>
      <rPr>
        <b/>
        <sz val="7.5"/>
        <rFont val="Times New Roman"/>
        <family val="1"/>
      </rPr>
      <t>T</t>
    </r>
    <r>
      <rPr>
        <sz val="7.5"/>
        <rFont val="Times New Roman"/>
        <family val="1"/>
      </rPr>
      <t>ERENOWE</t>
    </r>
  </si>
  <si>
    <r>
      <rPr>
        <sz val="7.5"/>
        <rFont val="Times New Roman"/>
        <family val="1"/>
      </rPr>
      <t>WYKŁADY</t>
    </r>
  </si>
  <si>
    <r>
      <rPr>
        <sz val="7"/>
        <rFont val="Times New Roman"/>
        <family val="1"/>
      </rPr>
      <t>Ć/K/L/LEK/SiP/ZT</t>
    </r>
  </si>
  <si>
    <r>
      <rPr>
        <sz val="7"/>
        <rFont val="Times New Roman"/>
        <family val="1"/>
      </rPr>
      <t xml:space="preserve">* liczbę punktów ECTS, jaką student musi uzyskać w ramach zajęć z dziedziny nauk humanistycznych lub nauk społecznych, nie mniejszą niż 5 punktów ECTS – w przypadku kierunków studiów przyporządkowanych do dyscyplin w ramach dziedzin innych niż odpowiednio nauki
</t>
    </r>
    <r>
      <rPr>
        <sz val="7"/>
        <rFont val="Times New Roman"/>
        <family val="1"/>
      </rPr>
      <t>humanistyczne lub nauki społeczne.</t>
    </r>
  </si>
  <si>
    <r>
      <rPr>
        <sz val="7"/>
        <rFont val="Times New Roman"/>
        <family val="1"/>
      </rPr>
      <t>Procentowy udział liczby punktów ECTS każdej z dyscyplin, do których jest przyporządkowany kierunek studiów, w liczbie punktów ECTS koniecznej do ukończenia studiów, ze wskazaniem dyscypliny wiodącej.</t>
    </r>
  </si>
  <si>
    <r>
      <rPr>
        <sz val="7"/>
        <rFont val="Times New Roman"/>
        <family val="1"/>
      </rPr>
      <t>dyscyplina historia 100%</t>
    </r>
  </si>
  <si>
    <r>
      <rPr>
        <sz val="7"/>
        <rFont val="Times New Roman"/>
        <family val="1"/>
      </rPr>
      <t xml:space="preserve">Procentowy udział liczby punktów ECTS w ramach zajęć do wyboru w liczbie punktów ECTS koniecznej do ukończenia studiów, w wymiarze nie mniejszym niż 30% liczby punktów ECTS koniecznej do ukończenia studiów. (wariant
</t>
    </r>
    <r>
      <rPr>
        <sz val="7"/>
        <rFont val="Times New Roman"/>
        <family val="1"/>
      </rPr>
      <t>programu A: naukowy)</t>
    </r>
  </si>
  <si>
    <r>
      <rPr>
        <sz val="10"/>
        <rFont val="Times New Roman"/>
        <family val="1"/>
      </rPr>
      <t>Razem</t>
    </r>
  </si>
  <si>
    <r>
      <rPr>
        <b/>
        <sz val="10"/>
        <rFont val="Times New Roman"/>
        <family val="1"/>
      </rPr>
      <t>Moduł: Historia wojskowa  (do wyboru na 1 lub 2 roku)</t>
    </r>
  </si>
  <si>
    <r>
      <rPr>
        <sz val="10"/>
        <rFont val="Times New Roman"/>
        <family val="1"/>
      </rPr>
      <t>Historia sztuki wojennej</t>
    </r>
  </si>
  <si>
    <r>
      <rPr>
        <sz val="10"/>
        <rFont val="Times New Roman"/>
        <family val="1"/>
      </rPr>
      <t>Warsztat badań historyka wojskowości</t>
    </r>
  </si>
  <si>
    <r>
      <rPr>
        <sz val="10"/>
        <rFont val="Times New Roman"/>
        <family val="1"/>
      </rPr>
      <t>Język i terminologia wojskowa</t>
    </r>
  </si>
  <si>
    <r>
      <rPr>
        <sz val="10"/>
        <rFont val="Times New Roman"/>
        <family val="1"/>
      </rPr>
      <t>Metody analizy źródeł  historyczno-wojskowych</t>
    </r>
  </si>
  <si>
    <r>
      <rPr>
        <sz val="10"/>
        <rFont val="Times New Roman"/>
        <family val="1"/>
      </rPr>
      <t>Typologia konfliktów zbrojnych</t>
    </r>
  </si>
  <si>
    <r>
      <rPr>
        <sz val="10"/>
        <rFont val="Times New Roman"/>
        <family val="1"/>
      </rPr>
      <t>Zajęcia terenowe</t>
    </r>
  </si>
  <si>
    <r>
      <rPr>
        <sz val="10"/>
        <rFont val="Times New Roman"/>
        <family val="1"/>
      </rPr>
      <t>Wprowadzenie do historii społecznej</t>
    </r>
  </si>
  <si>
    <r>
      <rPr>
        <sz val="10"/>
        <rFont val="Times New Roman"/>
        <family val="1"/>
      </rPr>
      <t>Antropologia historyczna</t>
    </r>
  </si>
  <si>
    <r>
      <rPr>
        <sz val="10"/>
        <rFont val="Times New Roman"/>
        <family val="1"/>
      </rPr>
      <t>Klimat i społeczeństwo</t>
    </r>
  </si>
  <si>
    <r>
      <rPr>
        <sz val="10"/>
        <rFont val="Times New Roman"/>
        <family val="1"/>
      </rPr>
      <t>Rodzina i gospodarstwo domowe</t>
    </r>
  </si>
  <si>
    <r>
      <rPr>
        <sz val="10"/>
        <rFont val="Times New Roman"/>
        <family val="1"/>
      </rPr>
      <t>Prawo prywatne w praktyce społecznej</t>
    </r>
  </si>
  <si>
    <r>
      <rPr>
        <sz val="10"/>
        <rFont val="Times New Roman"/>
        <family val="1"/>
      </rPr>
      <t>Historia i narracja</t>
    </r>
  </si>
  <si>
    <r>
      <rPr>
        <b/>
        <sz val="10"/>
        <rFont val="Times New Roman"/>
        <family val="1"/>
      </rPr>
      <t>Moduł: Historia kobiet (do wyboru na 1 lub 2 roku )</t>
    </r>
  </si>
  <si>
    <r>
      <rPr>
        <sz val="10"/>
        <rFont val="Times New Roman"/>
        <family val="1"/>
      </rPr>
      <t>Materiały źródłowe do dziejów kobiet</t>
    </r>
  </si>
  <si>
    <r>
      <rPr>
        <sz val="10"/>
        <rFont val="Times New Roman"/>
        <family val="1"/>
      </rPr>
      <t>Pionierki. Biografie kobiet</t>
    </r>
  </si>
  <si>
    <r>
      <rPr>
        <sz val="10"/>
        <rFont val="Times New Roman"/>
        <family val="1"/>
      </rPr>
      <t>Kobiety w kulturze, sztuce, nauce</t>
    </r>
  </si>
  <si>
    <r>
      <rPr>
        <sz val="10"/>
        <rFont val="Times New Roman"/>
        <family val="1"/>
      </rPr>
      <t>Historia kobiet: popularyzacja i edukacja</t>
    </r>
  </si>
  <si>
    <t>Prawa kobiet/prawa człowieka i uwarunkowania ich ewolucji</t>
  </si>
  <si>
    <t>Moduł: Historia cyforwa  (do wyboru na 1 lub 2 roku)</t>
  </si>
  <si>
    <t>Zaopiniowany na Radzie Wydziału Historii 25.01.2024</t>
  </si>
  <si>
    <t>Obowiązuje od roku akademickiego: 2024/2025</t>
  </si>
  <si>
    <t>470-HS2-2ST</t>
  </si>
  <si>
    <t>470-HS2-1JAN,1JRO, 1JNIE, …</t>
  </si>
  <si>
    <t>470-HS2-1WJA, 1WJR, 1WJN, ...</t>
  </si>
  <si>
    <t>470-HS2-2DH</t>
  </si>
  <si>
    <t>470-HS2-2NSWH</t>
  </si>
  <si>
    <t>470-HS2-C451C45</t>
  </si>
  <si>
    <t>470-HS2-1MH</t>
  </si>
  <si>
    <t>470-HS2-1TIKA</t>
  </si>
  <si>
    <t>470-HS2-1OPWI</t>
  </si>
  <si>
    <t>470-HS2-1ZTP</t>
  </si>
  <si>
    <t>470-HS2-1PO</t>
  </si>
  <si>
    <t>470-HS2-2SOPO</t>
  </si>
  <si>
    <t>470-HS2-2TW</t>
  </si>
  <si>
    <t>470-HS2-1DP</t>
  </si>
  <si>
    <t>470-HS2-1PPO</t>
  </si>
  <si>
    <t>470-HS2-1WDP</t>
  </si>
  <si>
    <t>470-HS2-1PR</t>
  </si>
  <si>
    <t>470-HS2-2PS</t>
  </si>
  <si>
    <t>470-HS2-1WKI</t>
  </si>
  <si>
    <t>470-HS2-1TK</t>
  </si>
  <si>
    <t>470-HS2-1PPP</t>
  </si>
  <si>
    <t>470-HS2-1PD</t>
  </si>
  <si>
    <t>470-HS2-2EG</t>
  </si>
  <si>
    <t>470-HS2-1DH1</t>
  </si>
  <si>
    <t>470-HS2-2DH2</t>
  </si>
  <si>
    <t>470-HS2-2DH3</t>
  </si>
  <si>
    <t>470-HS2-1L1</t>
  </si>
  <si>
    <t>470-HS2-2L2</t>
  </si>
  <si>
    <t>470-HS2-2L3</t>
  </si>
  <si>
    <t>470-HS2-2ZTP1</t>
  </si>
  <si>
    <t>470-HS2-2ZTP2</t>
  </si>
  <si>
    <t>470-HS2-1TIW</t>
  </si>
  <si>
    <t>470-HS2-1BHP</t>
  </si>
  <si>
    <t>470-HS2-1WM1</t>
  </si>
  <si>
    <t>470-HS2-1WM2</t>
  </si>
  <si>
    <t>470-HS2-1KM1</t>
  </si>
  <si>
    <t>470-HS2-1KM2</t>
  </si>
  <si>
    <t>470-HS2-1ZM1</t>
  </si>
  <si>
    <t>470-HS2-1ZM2</t>
  </si>
  <si>
    <t>470-HS2-1PM1</t>
  </si>
  <si>
    <t>470-HS2-1PM2</t>
  </si>
  <si>
    <t>470-HS2-1PM3</t>
  </si>
  <si>
    <t>470-HS2-1PM4</t>
  </si>
  <si>
    <t>470-HS2-1PM5</t>
  </si>
  <si>
    <t>470-HS2-1PM6</t>
  </si>
  <si>
    <t>470-HS2-1PM7</t>
  </si>
  <si>
    <t>470-HS2-2PF1</t>
  </si>
  <si>
    <t>470-HS2-2PF2</t>
  </si>
  <si>
    <t>470-HS2-1SM1</t>
  </si>
  <si>
    <t>470-HS2-1SM2</t>
  </si>
  <si>
    <t>470-HS2-2SM3</t>
  </si>
  <si>
    <t>470-HS2-2SM4</t>
  </si>
  <si>
    <t>Moduły  tematyczne do wyboru (2 z 4)  - realizują studenci, którzy nie wybierają ścieżki kształcenia pedagogicznego / (1 z 4 ) realizują studenci, którzy wybierają ściezkę kształcenia pedagogicznego</t>
  </si>
  <si>
    <t>Moduł: Kultura i społeczeństwo (do wyboru na 1 lub 2 roku )</t>
  </si>
  <si>
    <t>Upowszechnianie historii w publikacjach o dziejach kobiet</t>
  </si>
  <si>
    <t>470-HS2-1WBH</t>
  </si>
  <si>
    <t>470-HS2-1NPWH</t>
  </si>
  <si>
    <t>Historia gospodarcza, Historia kultury materialnej, Historia religii, Historia dyplomacji, Historia kartografii, Geografia historyczna,  Historia geopolityki, Pamięć i polityka historyczna, Historia idei, Historia filozofii,  Historia sportu, Historia wiedzy, Historia sztuki itp.</t>
  </si>
  <si>
    <t xml:space="preserve">Zajęcia terenowe kierunkowe </t>
  </si>
  <si>
    <t>470-HS2-WDHC</t>
  </si>
  <si>
    <t>470-HS2-GIS</t>
  </si>
  <si>
    <t>470-HS2-WHC</t>
  </si>
  <si>
    <t>470-HS2-AT</t>
  </si>
  <si>
    <t>470-HS2-HCPP</t>
  </si>
  <si>
    <t>470-HS2-HCM</t>
  </si>
  <si>
    <t>470-HS2-HSW</t>
  </si>
  <si>
    <t>470-HS2-WBHW</t>
  </si>
  <si>
    <t>470-HS2-JTW</t>
  </si>
  <si>
    <t>470-HS2-MAZ</t>
  </si>
  <si>
    <t>470-HS2-TKZ</t>
  </si>
  <si>
    <t>470-HS2-ZTR</t>
  </si>
  <si>
    <t>470-HS2-WHS</t>
  </si>
  <si>
    <t>470-HS2-AH</t>
  </si>
  <si>
    <t>470-HS2-KIS</t>
  </si>
  <si>
    <t>470-HS2-RGD</t>
  </si>
  <si>
    <t>470-HS2-PPS</t>
  </si>
  <si>
    <t>470-HS2-HIN</t>
  </si>
  <si>
    <t>470-HS2-UHP</t>
  </si>
  <si>
    <t>470-HS2-MZDK</t>
  </si>
  <si>
    <t>470-HS2-PBK</t>
  </si>
  <si>
    <t>470-HS2-KWK</t>
  </si>
  <si>
    <t>470-HS2-HKP</t>
  </si>
  <si>
    <t>470-HS2-PKPC</t>
  </si>
  <si>
    <r>
      <t xml:space="preserve">Grupa Zajęć_ 13  </t>
    </r>
    <r>
      <rPr>
        <b/>
        <sz val="11"/>
        <rFont val="Times New Roman"/>
        <family val="1"/>
      </rPr>
      <t>Przedmioty uzupełniające</t>
    </r>
  </si>
  <si>
    <t>Grupa Zajęć_ 9 Moduł: Historia cyfrowa</t>
  </si>
  <si>
    <t>Grupa Zajęć_ 10 Moduł: Historia wojskowa</t>
  </si>
  <si>
    <t>Grupa Zajęć_ 11 Moduł: Kultura i społeczeństwo</t>
  </si>
  <si>
    <t>Grupa Zajęć_ 12 Moduł: Historia kobiet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</si>
</sst>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9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11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5.5"/>
      <name val="Times New Roman"/>
      <family val="1"/>
    </font>
    <font>
      <b/>
      <sz val="7.5"/>
      <name val="Times New Roman"/>
      <family val="1"/>
    </font>
    <font>
      <sz val="6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color indexed="8"/>
      <name val="Arial ce"/>
      <family val="0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7.5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7.5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6F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78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49" fontId="79" fillId="33" borderId="0" xfId="0" applyNumberFormat="1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Alignment="1" applyProtection="1">
      <alignment vertical="center"/>
      <protection locked="0"/>
    </xf>
    <xf numFmtId="0" fontId="79" fillId="33" borderId="65" xfId="0" applyFont="1" applyFill="1" applyBorder="1" applyAlignment="1" applyProtection="1">
      <alignment vertical="center"/>
      <protection locked="0"/>
    </xf>
    <xf numFmtId="0" fontId="79" fillId="33" borderId="25" xfId="0" applyFont="1" applyFill="1" applyBorder="1" applyAlignment="1" applyProtection="1" quotePrefix="1">
      <alignment horizontal="center" vertical="center"/>
      <protection locked="0"/>
    </xf>
    <xf numFmtId="0" fontId="79" fillId="33" borderId="27" xfId="0" applyFont="1" applyFill="1" applyBorder="1" applyAlignment="1" applyProtection="1" quotePrefix="1">
      <alignment horizontal="center" vertical="center"/>
      <protection locked="0"/>
    </xf>
    <xf numFmtId="49" fontId="79" fillId="33" borderId="0" xfId="0" applyNumberFormat="1" applyFont="1" applyFill="1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81" fillId="33" borderId="0" xfId="0" applyFont="1" applyFill="1" applyAlignment="1" applyProtection="1">
      <alignment vertical="center"/>
      <protection locked="0"/>
    </xf>
    <xf numFmtId="1" fontId="8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82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81" fillId="33" borderId="0" xfId="0" applyFont="1" applyFill="1" applyBorder="1" applyAlignment="1" applyProtection="1">
      <alignment vertical="center"/>
      <protection locked="0"/>
    </xf>
    <xf numFmtId="0" fontId="83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vertical="center" wrapText="1"/>
      <protection locked="0"/>
    </xf>
    <xf numFmtId="49" fontId="16" fillId="33" borderId="0" xfId="0" applyNumberFormat="1" applyFont="1" applyFill="1" applyAlignment="1" applyProtection="1">
      <alignment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1" fontId="84" fillId="0" borderId="67" xfId="0" applyNumberFormat="1" applyFont="1" applyFill="1" applyBorder="1" applyAlignment="1">
      <alignment horizontal="center" vertical="top" shrinkToFit="1"/>
    </xf>
    <xf numFmtId="1" fontId="84" fillId="0" borderId="67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left" vertical="top"/>
    </xf>
    <xf numFmtId="0" fontId="18" fillId="0" borderId="67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left" textRotation="90" wrapText="1"/>
    </xf>
    <xf numFmtId="0" fontId="0" fillId="0" borderId="67" xfId="0" applyFill="1" applyBorder="1" applyAlignment="1">
      <alignment horizontal="left" textRotation="90" wrapText="1"/>
    </xf>
    <xf numFmtId="0" fontId="24" fillId="0" borderId="67" xfId="0" applyFont="1" applyFill="1" applyBorder="1" applyAlignment="1">
      <alignment horizontal="left" textRotation="90" wrapText="1"/>
    </xf>
    <xf numFmtId="1" fontId="84" fillId="0" borderId="67" xfId="0" applyNumberFormat="1" applyFont="1" applyFill="1" applyBorder="1" applyAlignment="1">
      <alignment horizontal="left" vertical="top" shrinkToFit="1"/>
    </xf>
    <xf numFmtId="1" fontId="84" fillId="0" borderId="67" xfId="0" applyNumberFormat="1" applyFont="1" applyFill="1" applyBorder="1" applyAlignment="1">
      <alignment horizontal="right" vertical="top" indent="1" shrinkToFit="1"/>
    </xf>
    <xf numFmtId="0" fontId="24" fillId="0" borderId="68" xfId="0" applyFont="1" applyFill="1" applyBorder="1" applyAlignment="1">
      <alignment horizontal="left" vertical="center" wrapText="1" indent="6"/>
    </xf>
    <xf numFmtId="0" fontId="0" fillId="0" borderId="0" xfId="0" applyFont="1" applyFill="1" applyBorder="1" applyAlignment="1">
      <alignment horizontal="left" vertical="top"/>
    </xf>
    <xf numFmtId="1" fontId="85" fillId="0" borderId="67" xfId="0" applyNumberFormat="1" applyFont="1" applyFill="1" applyBorder="1" applyAlignment="1">
      <alignment horizontal="center" vertical="top" shrinkToFit="1"/>
    </xf>
    <xf numFmtId="0" fontId="0" fillId="0" borderId="67" xfId="0" applyFont="1" applyFill="1" applyBorder="1" applyAlignment="1">
      <alignment horizontal="left" vertical="center" wrapText="1"/>
    </xf>
    <xf numFmtId="1" fontId="86" fillId="0" borderId="67" xfId="0" applyNumberFormat="1" applyFont="1" applyFill="1" applyBorder="1" applyAlignment="1">
      <alignment horizontal="center" vertical="top" shrinkToFit="1"/>
    </xf>
    <xf numFmtId="1" fontId="85" fillId="35" borderId="67" xfId="0" applyNumberFormat="1" applyFont="1" applyFill="1" applyBorder="1" applyAlignment="1">
      <alignment horizontal="right" vertical="top" indent="1" shrinkToFit="1"/>
    </xf>
    <xf numFmtId="0" fontId="0" fillId="35" borderId="67" xfId="0" applyFont="1" applyFill="1" applyBorder="1" applyAlignment="1">
      <alignment horizontal="left" vertical="center" wrapText="1"/>
    </xf>
    <xf numFmtId="1" fontId="85" fillId="35" borderId="67" xfId="0" applyNumberFormat="1" applyFont="1" applyFill="1" applyBorder="1" applyAlignment="1">
      <alignment horizontal="center" vertical="top" shrinkToFit="1"/>
    </xf>
    <xf numFmtId="1" fontId="85" fillId="35" borderId="67" xfId="0" applyNumberFormat="1" applyFont="1" applyFill="1" applyBorder="1" applyAlignment="1">
      <alignment horizontal="left" vertical="top" indent="1" shrinkToFit="1"/>
    </xf>
    <xf numFmtId="0" fontId="26" fillId="0" borderId="68" xfId="0" applyFont="1" applyFill="1" applyBorder="1" applyAlignment="1">
      <alignment horizontal="left" vertical="top" wrapText="1"/>
    </xf>
    <xf numFmtId="0" fontId="26" fillId="0" borderId="69" xfId="0" applyFont="1" applyFill="1" applyBorder="1" applyAlignment="1">
      <alignment horizontal="left" vertical="top" wrapText="1"/>
    </xf>
    <xf numFmtId="0" fontId="26" fillId="0" borderId="70" xfId="0" applyFont="1" applyFill="1" applyBorder="1" applyAlignment="1">
      <alignment horizontal="left" vertical="top" wrapText="1"/>
    </xf>
    <xf numFmtId="1" fontId="86" fillId="0" borderId="67" xfId="0" applyNumberFormat="1" applyFont="1" applyFill="1" applyBorder="1" applyAlignment="1">
      <alignment horizontal="right" vertical="top" indent="1" shrinkToFit="1"/>
    </xf>
    <xf numFmtId="1" fontId="86" fillId="0" borderId="67" xfId="0" applyNumberFormat="1" applyFont="1" applyFill="1" applyBorder="1" applyAlignment="1">
      <alignment horizontal="left" vertical="top" indent="1" shrinkToFit="1"/>
    </xf>
    <xf numFmtId="0" fontId="26" fillId="0" borderId="68" xfId="0" applyFont="1" applyFill="1" applyBorder="1" applyAlignment="1">
      <alignment horizontal="center" vertical="top" wrapText="1"/>
    </xf>
    <xf numFmtId="1" fontId="85" fillId="0" borderId="67" xfId="0" applyNumberFormat="1" applyFont="1" applyFill="1" applyBorder="1" applyAlignment="1">
      <alignment horizontal="left" vertical="top" indent="1" shrinkToFit="1"/>
    </xf>
    <xf numFmtId="1" fontId="85" fillId="0" borderId="67" xfId="0" applyNumberFormat="1" applyFont="1" applyFill="1" applyBorder="1" applyAlignment="1">
      <alignment horizontal="right" vertical="top" indent="1" shrinkToFit="1"/>
    </xf>
    <xf numFmtId="1" fontId="85" fillId="0" borderId="67" xfId="0" applyNumberFormat="1" applyFont="1" applyFill="1" applyBorder="1" applyAlignment="1">
      <alignment horizontal="right" vertical="center" indent="1" shrinkToFit="1"/>
    </xf>
    <xf numFmtId="0" fontId="0" fillId="0" borderId="71" xfId="0" applyFont="1" applyFill="1" applyBorder="1" applyAlignment="1">
      <alignment horizontal="left" vertical="center" wrapText="1"/>
    </xf>
    <xf numFmtId="1" fontId="85" fillId="0" borderId="68" xfId="0" applyNumberFormat="1" applyFont="1" applyFill="1" applyBorder="1" applyAlignment="1">
      <alignment horizontal="center" vertical="top" shrinkToFit="1"/>
    </xf>
    <xf numFmtId="0" fontId="26" fillId="0" borderId="72" xfId="0" applyFont="1" applyFill="1" applyBorder="1" applyAlignment="1">
      <alignment horizontal="left" vertical="top" wrapText="1"/>
    </xf>
    <xf numFmtId="0" fontId="26" fillId="0" borderId="73" xfId="0" applyFont="1" applyFill="1" applyBorder="1" applyAlignment="1">
      <alignment horizontal="left" vertical="top" wrapText="1"/>
    </xf>
    <xf numFmtId="0" fontId="0" fillId="0" borderId="74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left" vertical="top" wrapText="1"/>
    </xf>
    <xf numFmtId="0" fontId="26" fillId="0" borderId="76" xfId="0" applyFont="1" applyFill="1" applyBorder="1" applyAlignment="1">
      <alignment horizontal="left" vertical="top" wrapText="1"/>
    </xf>
    <xf numFmtId="0" fontId="0" fillId="0" borderId="77" xfId="0" applyFont="1" applyFill="1" applyBorder="1" applyAlignment="1">
      <alignment horizontal="left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0" fillId="0" borderId="65" xfId="0" applyBorder="1" applyAlignment="1">
      <alignment/>
    </xf>
    <xf numFmtId="0" fontId="26" fillId="0" borderId="40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0" fontId="87" fillId="33" borderId="79" xfId="0" applyFont="1" applyFill="1" applyBorder="1" applyAlignment="1" applyProtection="1">
      <alignment horizontal="center" vertical="center" shrinkToFit="1"/>
      <protection locked="0"/>
    </xf>
    <xf numFmtId="0" fontId="87" fillId="33" borderId="32" xfId="0" applyFont="1" applyFill="1" applyBorder="1" applyAlignment="1" applyProtection="1">
      <alignment horizontal="center" vertical="center" shrinkToFit="1"/>
      <protection locked="0"/>
    </xf>
    <xf numFmtId="0" fontId="87" fillId="33" borderId="18" xfId="0" applyFont="1" applyFill="1" applyBorder="1" applyAlignment="1" applyProtection="1">
      <alignment horizontal="left" vertical="center" shrinkToFit="1"/>
      <protection locked="0"/>
    </xf>
    <xf numFmtId="0" fontId="26" fillId="0" borderId="18" xfId="0" applyFont="1" applyFill="1" applyBorder="1" applyAlignment="1">
      <alignment horizontal="left" vertical="top" wrapText="1"/>
    </xf>
    <xf numFmtId="0" fontId="26" fillId="0" borderId="68" xfId="0" applyFont="1" applyFill="1" applyBorder="1" applyAlignment="1">
      <alignment horizontal="left" vertical="top" wrapText="1"/>
    </xf>
    <xf numFmtId="0" fontId="26" fillId="0" borderId="80" xfId="0" applyFont="1" applyFill="1" applyBorder="1" applyAlignment="1">
      <alignment horizontal="left" vertical="top" wrapText="1"/>
    </xf>
    <xf numFmtId="0" fontId="26" fillId="0" borderId="8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 applyProtection="1">
      <alignment horizontal="left" vertical="center" shrinkToFit="1"/>
      <protection locked="0"/>
    </xf>
    <xf numFmtId="0" fontId="12" fillId="33" borderId="13" xfId="0" applyFont="1" applyFill="1" applyBorder="1" applyAlignment="1" applyProtection="1">
      <alignment horizontal="left" vertical="center" shrinkToFit="1"/>
      <protection locked="0"/>
    </xf>
    <xf numFmtId="0" fontId="12" fillId="33" borderId="28" xfId="0" applyFont="1" applyFill="1" applyBorder="1" applyAlignment="1" applyProtection="1">
      <alignment horizontal="left" vertical="center" shrinkToFit="1"/>
      <protection locked="0"/>
    </xf>
    <xf numFmtId="0" fontId="12" fillId="33" borderId="32" xfId="0" applyFont="1" applyFill="1" applyBorder="1" applyAlignment="1" applyProtection="1">
      <alignment horizontal="left" vertical="center" shrinkToFit="1"/>
      <protection locked="0"/>
    </xf>
    <xf numFmtId="0" fontId="12" fillId="33" borderId="34" xfId="0" applyFont="1" applyFill="1" applyBorder="1" applyAlignment="1" applyProtection="1">
      <alignment horizontal="left" vertical="center" shrinkToFit="1"/>
      <protection locked="0"/>
    </xf>
    <xf numFmtId="0" fontId="12" fillId="33" borderId="50" xfId="0" applyFont="1" applyFill="1" applyBorder="1" applyAlignment="1" applyProtection="1">
      <alignment horizontal="left" vertical="center" shrinkToFit="1"/>
      <protection locked="0"/>
    </xf>
    <xf numFmtId="0" fontId="12" fillId="33" borderId="19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26" fillId="33" borderId="18" xfId="0" applyFont="1" applyFill="1" applyBorder="1" applyAlignment="1" applyProtection="1">
      <alignment horizontal="left" vertical="center" shrinkToFit="1"/>
      <protection locked="0"/>
    </xf>
    <xf numFmtId="0" fontId="11" fillId="33" borderId="62" xfId="0" applyFont="1" applyFill="1" applyBorder="1" applyAlignment="1" applyProtection="1">
      <alignment horizontal="center" vertical="center"/>
      <protection locked="0"/>
    </xf>
    <xf numFmtId="0" fontId="26" fillId="0" borderId="75" xfId="0" applyFont="1" applyFill="1" applyBorder="1" applyAlignment="1">
      <alignment horizontal="left" vertical="top" wrapText="1"/>
    </xf>
    <xf numFmtId="0" fontId="12" fillId="33" borderId="46" xfId="0" applyFont="1" applyFill="1" applyBorder="1" applyAlignment="1" applyProtection="1">
      <alignment horizontal="center" vertical="center"/>
      <protection locked="0"/>
    </xf>
    <xf numFmtId="49" fontId="11" fillId="33" borderId="23" xfId="0" applyNumberFormat="1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79" fillId="0" borderId="15" xfId="0" applyFont="1" applyFill="1" applyBorder="1" applyAlignment="1" applyProtection="1">
      <alignment horizontal="center" vertical="center"/>
      <protection locked="0"/>
    </xf>
    <xf numFmtId="0" fontId="11" fillId="33" borderId="82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83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66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84" xfId="0" applyFont="1" applyFill="1" applyBorder="1" applyAlignment="1" applyProtection="1">
      <alignment horizontal="left" vertical="center" shrinkToFit="1"/>
      <protection locked="0"/>
    </xf>
    <xf numFmtId="0" fontId="11" fillId="33" borderId="85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86" xfId="0" applyFont="1" applyFill="1" applyBorder="1" applyAlignment="1" applyProtection="1">
      <alignment horizontal="left" vertical="center" shrinkToFit="1"/>
      <protection locked="0"/>
    </xf>
    <xf numFmtId="0" fontId="79" fillId="0" borderId="15" xfId="0" applyFont="1" applyFill="1" applyBorder="1" applyAlignment="1" applyProtection="1">
      <alignment horizontal="justify" vertical="center" wrapText="1"/>
      <protection locked="0"/>
    </xf>
    <xf numFmtId="0" fontId="79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88" fillId="0" borderId="82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88" fillId="0" borderId="83" xfId="0" applyFont="1" applyBorder="1" applyAlignment="1">
      <alignment horizontal="center" vertical="center" wrapText="1"/>
    </xf>
    <xf numFmtId="0" fontId="88" fillId="0" borderId="85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86" xfId="0" applyFont="1" applyBorder="1" applyAlignment="1">
      <alignment horizontal="center" vertical="center" wrapText="1"/>
    </xf>
    <xf numFmtId="0" fontId="11" fillId="33" borderId="85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84" xfId="0" applyFont="1" applyFill="1" applyBorder="1" applyAlignment="1">
      <alignment vertical="center"/>
    </xf>
    <xf numFmtId="1" fontId="79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79" fillId="0" borderId="15" xfId="0" applyFont="1" applyFill="1" applyBorder="1" applyAlignment="1">
      <alignment horizontal="justify" vertical="center" wrapText="1"/>
    </xf>
    <xf numFmtId="0" fontId="79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89" fillId="33" borderId="0" xfId="0" applyFont="1" applyFill="1" applyAlignment="1">
      <alignment horizontal="left" vertical="center"/>
    </xf>
    <xf numFmtId="0" fontId="12" fillId="33" borderId="82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83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right" vertical="center"/>
      <protection locked="0"/>
    </xf>
    <xf numFmtId="0" fontId="80" fillId="33" borderId="86" xfId="0" applyFont="1" applyFill="1" applyBorder="1" applyAlignment="1" applyProtection="1">
      <alignment horizontal="right" vertical="center"/>
      <protection locked="0"/>
    </xf>
    <xf numFmtId="0" fontId="11" fillId="33" borderId="82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84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84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79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79" fillId="0" borderId="75" xfId="0" applyFont="1" applyFill="1" applyBorder="1" applyAlignment="1" applyProtection="1">
      <alignment horizontal="justify" vertical="center" wrapText="1"/>
      <protection locked="0"/>
    </xf>
    <xf numFmtId="0" fontId="79" fillId="0" borderId="64" xfId="0" applyFont="1" applyFill="1" applyBorder="1" applyAlignment="1" applyProtection="1">
      <alignment horizontal="justify" vertical="center" wrapText="1"/>
      <protection locked="0"/>
    </xf>
    <xf numFmtId="0" fontId="79" fillId="0" borderId="87" xfId="0" applyFont="1" applyFill="1" applyBorder="1" applyAlignment="1" applyProtection="1">
      <alignment horizontal="justify" vertical="center" wrapText="1"/>
      <protection locked="0"/>
    </xf>
    <xf numFmtId="0" fontId="79" fillId="0" borderId="88" xfId="0" applyFont="1" applyFill="1" applyBorder="1" applyAlignment="1" applyProtection="1">
      <alignment horizontal="justify" vertical="center" wrapText="1"/>
      <protection locked="0"/>
    </xf>
    <xf numFmtId="0" fontId="79" fillId="0" borderId="16" xfId="0" applyFont="1" applyFill="1" applyBorder="1" applyAlignment="1" applyProtection="1">
      <alignment horizontal="justify" vertical="center" wrapText="1"/>
      <protection locked="0"/>
    </xf>
    <xf numFmtId="0" fontId="79" fillId="0" borderId="89" xfId="0" applyFont="1" applyFill="1" applyBorder="1" applyAlignment="1" applyProtection="1">
      <alignment horizontal="justify" vertical="center" wrapText="1"/>
      <protection locked="0"/>
    </xf>
    <xf numFmtId="0" fontId="79" fillId="0" borderId="15" xfId="0" applyFont="1" applyFill="1" applyBorder="1" applyAlignment="1" applyProtection="1">
      <alignment horizontal="left" vertical="center" wrapText="1"/>
      <protection locked="0"/>
    </xf>
    <xf numFmtId="0" fontId="79" fillId="0" borderId="15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2" fillId="33" borderId="43" xfId="0" applyFont="1" applyFill="1" applyBorder="1" applyAlignment="1" applyProtection="1">
      <alignment horizontal="left" vertical="center" wrapText="1" shrinkToFit="1"/>
      <protection locked="0"/>
    </xf>
    <xf numFmtId="0" fontId="12" fillId="33" borderId="90" xfId="0" applyFont="1" applyFill="1" applyBorder="1" applyAlignment="1" applyProtection="1">
      <alignment horizontal="left" vertical="center" wrapText="1" shrinkToFit="1"/>
      <protection locked="0"/>
    </xf>
    <xf numFmtId="0" fontId="12" fillId="33" borderId="11" xfId="0" applyFont="1" applyFill="1" applyBorder="1" applyAlignment="1" applyProtection="1">
      <alignment horizontal="left" vertical="center" wrapText="1" shrinkToFit="1"/>
      <protection locked="0"/>
    </xf>
    <xf numFmtId="0" fontId="11" fillId="33" borderId="23" xfId="0" applyFont="1" applyFill="1" applyBorder="1" applyAlignment="1" applyProtection="1">
      <alignment horizontal="left" vertical="center"/>
      <protection locked="0"/>
    </xf>
    <xf numFmtId="0" fontId="0" fillId="0" borderId="91" xfId="0" applyFill="1" applyBorder="1" applyAlignment="1">
      <alignment horizontal="left" vertical="top" wrapText="1"/>
    </xf>
    <xf numFmtId="0" fontId="0" fillId="0" borderId="92" xfId="0" applyFill="1" applyBorder="1" applyAlignment="1">
      <alignment horizontal="left" vertical="top" wrapText="1"/>
    </xf>
    <xf numFmtId="0" fontId="24" fillId="0" borderId="68" xfId="0" applyFont="1" applyFill="1" applyBorder="1" applyAlignment="1">
      <alignment horizontal="left" vertical="center" wrapText="1"/>
    </xf>
    <xf numFmtId="0" fontId="24" fillId="0" borderId="69" xfId="0" applyFont="1" applyFill="1" applyBorder="1" applyAlignment="1">
      <alignment horizontal="left" vertical="center" wrapText="1"/>
    </xf>
    <xf numFmtId="0" fontId="24" fillId="0" borderId="70" xfId="0" applyFont="1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0" fillId="0" borderId="70" xfId="0" applyFill="1" applyBorder="1" applyAlignment="1">
      <alignment horizontal="left" vertical="top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1" fontId="85" fillId="0" borderId="68" xfId="0" applyNumberFormat="1" applyFont="1" applyFill="1" applyBorder="1" applyAlignment="1">
      <alignment horizontal="right" vertical="top" indent="1" shrinkToFit="1"/>
    </xf>
    <xf numFmtId="1" fontId="85" fillId="0" borderId="70" xfId="0" applyNumberFormat="1" applyFont="1" applyFill="1" applyBorder="1" applyAlignment="1">
      <alignment horizontal="right" vertical="top" indent="1" shrinkToFi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1" fontId="85" fillId="0" borderId="68" xfId="0" applyNumberFormat="1" applyFont="1" applyFill="1" applyBorder="1" applyAlignment="1">
      <alignment horizontal="right" vertical="center" indent="1" shrinkToFit="1"/>
    </xf>
    <xf numFmtId="1" fontId="85" fillId="0" borderId="70" xfId="0" applyNumberFormat="1" applyFont="1" applyFill="1" applyBorder="1" applyAlignment="1">
      <alignment horizontal="right" vertical="center" indent="1" shrinkToFit="1"/>
    </xf>
    <xf numFmtId="0" fontId="0" fillId="0" borderId="72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26" fillId="0" borderId="68" xfId="0" applyFont="1" applyFill="1" applyBorder="1" applyAlignment="1">
      <alignment horizontal="left" vertical="top" wrapText="1"/>
    </xf>
    <xf numFmtId="0" fontId="26" fillId="0" borderId="69" xfId="0" applyFont="1" applyFill="1" applyBorder="1" applyAlignment="1">
      <alignment horizontal="left" vertical="top" wrapText="1"/>
    </xf>
    <xf numFmtId="0" fontId="26" fillId="0" borderId="70" xfId="0" applyFont="1" applyFill="1" applyBorder="1" applyAlignment="1">
      <alignment horizontal="left" vertical="top" wrapText="1"/>
    </xf>
    <xf numFmtId="1" fontId="85" fillId="0" borderId="68" xfId="0" applyNumberFormat="1" applyFont="1" applyFill="1" applyBorder="1" applyAlignment="1">
      <alignment horizontal="center" vertical="top" shrinkToFit="1"/>
    </xf>
    <xf numFmtId="1" fontId="85" fillId="0" borderId="70" xfId="0" applyNumberFormat="1" applyFont="1" applyFill="1" applyBorder="1" applyAlignment="1">
      <alignment horizontal="center" vertical="top" shrinkToFit="1"/>
    </xf>
    <xf numFmtId="0" fontId="25" fillId="0" borderId="0" xfId="0" applyFont="1" applyFill="1" applyBorder="1" applyAlignment="1">
      <alignment horizontal="left" vertical="top" wrapText="1" indent="26"/>
    </xf>
    <xf numFmtId="1" fontId="85" fillId="0" borderId="68" xfId="0" applyNumberFormat="1" applyFont="1" applyFill="1" applyBorder="1" applyAlignment="1">
      <alignment horizontal="left" vertical="top" indent="1" shrinkToFit="1"/>
    </xf>
    <xf numFmtId="1" fontId="85" fillId="0" borderId="70" xfId="0" applyNumberFormat="1" applyFont="1" applyFill="1" applyBorder="1" applyAlignment="1">
      <alignment horizontal="left" vertical="top" indent="1" shrinkToFit="1"/>
    </xf>
    <xf numFmtId="0" fontId="25" fillId="0" borderId="0" xfId="0" applyFont="1" applyFill="1" applyBorder="1" applyAlignment="1">
      <alignment horizontal="left" vertical="top" wrapText="1" indent="24"/>
    </xf>
    <xf numFmtId="0" fontId="25" fillId="0" borderId="0" xfId="0" applyFont="1" applyFill="1" applyBorder="1" applyAlignment="1">
      <alignment horizontal="left" vertical="top" wrapText="1" indent="24"/>
    </xf>
    <xf numFmtId="0" fontId="25" fillId="0" borderId="0" xfId="0" applyFont="1" applyFill="1" applyBorder="1" applyAlignment="1">
      <alignment horizontal="left" vertical="top" wrapText="1" indent="25"/>
    </xf>
    <xf numFmtId="0" fontId="26" fillId="0" borderId="92" xfId="0" applyFont="1" applyFill="1" applyBorder="1" applyAlignment="1">
      <alignment horizontal="left" vertical="top" wrapText="1"/>
    </xf>
    <xf numFmtId="0" fontId="90" fillId="0" borderId="68" xfId="0" applyFont="1" applyFill="1" applyBorder="1" applyAlignment="1">
      <alignment horizontal="center" vertical="top" wrapText="1"/>
    </xf>
    <xf numFmtId="0" fontId="25" fillId="0" borderId="94" xfId="0" applyFont="1" applyFill="1" applyBorder="1" applyAlignment="1">
      <alignment horizontal="center" vertical="top" wrapText="1"/>
    </xf>
    <xf numFmtId="0" fontId="25" fillId="0" borderId="69" xfId="0" applyFont="1" applyFill="1" applyBorder="1" applyAlignment="1">
      <alignment horizontal="center" vertical="top" wrapText="1"/>
    </xf>
    <xf numFmtId="0" fontId="18" fillId="0" borderId="68" xfId="0" applyFont="1" applyFill="1" applyBorder="1" applyAlignment="1">
      <alignment horizontal="left" vertical="center" wrapText="1" indent="4"/>
    </xf>
    <xf numFmtId="0" fontId="18" fillId="0" borderId="70" xfId="0" applyFont="1" applyFill="1" applyBorder="1" applyAlignment="1">
      <alignment horizontal="left" vertical="center" wrapText="1" indent="4"/>
    </xf>
    <xf numFmtId="0" fontId="18" fillId="0" borderId="68" xfId="0" applyFont="1" applyFill="1" applyBorder="1" applyAlignment="1">
      <alignment horizontal="center" vertical="top" wrapText="1"/>
    </xf>
    <xf numFmtId="0" fontId="18" fillId="0" borderId="69" xfId="0" applyFont="1" applyFill="1" applyBorder="1" applyAlignment="1">
      <alignment horizontal="center" vertical="top" wrapText="1"/>
    </xf>
    <xf numFmtId="0" fontId="18" fillId="0" borderId="70" xfId="0" applyFont="1" applyFill="1" applyBorder="1" applyAlignment="1">
      <alignment horizontal="center" vertical="top" wrapText="1"/>
    </xf>
    <xf numFmtId="0" fontId="21" fillId="0" borderId="68" xfId="0" applyFont="1" applyFill="1" applyBorder="1" applyAlignment="1">
      <alignment horizontal="left" textRotation="90" wrapText="1"/>
    </xf>
    <xf numFmtId="0" fontId="21" fillId="0" borderId="70" xfId="0" applyFont="1" applyFill="1" applyBorder="1" applyAlignment="1">
      <alignment horizontal="left" textRotation="90" wrapText="1"/>
    </xf>
    <xf numFmtId="0" fontId="0" fillId="0" borderId="68" xfId="0" applyFill="1" applyBorder="1" applyAlignment="1">
      <alignment horizontal="left" textRotation="90" wrapText="1"/>
    </xf>
    <xf numFmtId="0" fontId="0" fillId="0" borderId="70" xfId="0" applyFill="1" applyBorder="1" applyAlignment="1">
      <alignment horizontal="left" textRotation="90" wrapText="1"/>
    </xf>
    <xf numFmtId="1" fontId="84" fillId="0" borderId="68" xfId="0" applyNumberFormat="1" applyFont="1" applyFill="1" applyBorder="1" applyAlignment="1">
      <alignment horizontal="center" vertical="top" shrinkToFit="1"/>
    </xf>
    <xf numFmtId="1" fontId="84" fillId="0" borderId="70" xfId="0" applyNumberFormat="1" applyFont="1" applyFill="1" applyBorder="1" applyAlignment="1">
      <alignment horizontal="center" vertical="top" shrinkToFit="1"/>
    </xf>
    <xf numFmtId="1" fontId="84" fillId="0" borderId="69" xfId="0" applyNumberFormat="1" applyFont="1" applyFill="1" applyBorder="1" applyAlignment="1">
      <alignment horizontal="center" vertical="top" shrinkToFit="1"/>
    </xf>
    <xf numFmtId="1" fontId="84" fillId="0" borderId="68" xfId="0" applyNumberFormat="1" applyFont="1" applyFill="1" applyBorder="1" applyAlignment="1">
      <alignment horizontal="left" vertical="top" shrinkToFit="1"/>
    </xf>
    <xf numFmtId="1" fontId="84" fillId="0" borderId="70" xfId="0" applyNumberFormat="1" applyFont="1" applyFill="1" applyBorder="1" applyAlignment="1">
      <alignment horizontal="left" vertical="top" shrinkToFit="1"/>
    </xf>
    <xf numFmtId="1" fontId="84" fillId="0" borderId="68" xfId="0" applyNumberFormat="1" applyFont="1" applyFill="1" applyBorder="1" applyAlignment="1">
      <alignment horizontal="left" vertical="top" indent="1" shrinkToFit="1"/>
    </xf>
    <xf numFmtId="1" fontId="84" fillId="0" borderId="7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5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0</xdr:row>
      <xdr:rowOff>9525</xdr:rowOff>
    </xdr:from>
    <xdr:ext cx="9525" cy="609600"/>
    <xdr:sp>
      <xdr:nvSpPr>
        <xdr:cNvPr id="1" name="Shape 9"/>
        <xdr:cNvSpPr>
          <a:spLocks/>
        </xdr:cNvSpPr>
      </xdr:nvSpPr>
      <xdr:spPr>
        <a:xfrm>
          <a:off x="11506200" y="9525"/>
          <a:ext cx="9525" cy="609600"/>
        </a:xfrm>
        <a:custGeom>
          <a:pathLst>
            <a:path h="614680" w="9525">
              <a:moveTo>
                <a:pt x="9144" y="614172"/>
              </a:moveTo>
              <a:lnTo>
                <a:pt x="0" y="614172"/>
              </a:lnTo>
              <a:lnTo>
                <a:pt x="0" y="0"/>
              </a:lnTo>
              <a:lnTo>
                <a:pt x="9144" y="0"/>
              </a:lnTo>
              <a:lnTo>
                <a:pt x="9144" y="61417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11.37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11.375" style="2" customWidth="1"/>
    <col min="30" max="30" width="13.00390625" style="2" customWidth="1"/>
    <col min="31" max="31" width="6.00390625" style="2" customWidth="1"/>
    <col min="32" max="16384" width="11.375" style="2" customWidth="1"/>
  </cols>
  <sheetData>
    <row r="1" spans="1:9" ht="15.75">
      <c r="A1" s="275" t="s">
        <v>42</v>
      </c>
      <c r="B1" s="276"/>
      <c r="C1" s="276"/>
      <c r="D1" s="276"/>
      <c r="E1" s="276"/>
      <c r="F1" s="276"/>
      <c r="G1" s="276"/>
      <c r="H1" s="276"/>
      <c r="I1" s="276"/>
    </row>
    <row r="2" spans="1:27" ht="19.5" customHeight="1" thickBot="1">
      <c r="A2" s="258" t="s">
        <v>20</v>
      </c>
      <c r="B2" s="259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77" t="s">
        <v>3</v>
      </c>
      <c r="H3" s="278"/>
      <c r="I3" s="278"/>
      <c r="J3" s="278"/>
      <c r="K3" s="278"/>
      <c r="L3" s="278"/>
      <c r="M3" s="278"/>
      <c r="N3" s="279"/>
      <c r="O3" s="269" t="s">
        <v>0</v>
      </c>
      <c r="P3" s="270"/>
      <c r="Q3" s="270"/>
      <c r="R3" s="270"/>
      <c r="S3" s="269" t="s">
        <v>1</v>
      </c>
      <c r="T3" s="270"/>
      <c r="U3" s="270"/>
      <c r="V3" s="270"/>
      <c r="W3" s="269" t="s">
        <v>2</v>
      </c>
      <c r="X3" s="270"/>
      <c r="Y3" s="270"/>
      <c r="Z3" s="270"/>
      <c r="AA3" s="260" t="s">
        <v>55</v>
      </c>
      <c r="AB3" s="261"/>
      <c r="AC3" s="261"/>
      <c r="AD3" s="261"/>
      <c r="AE3" s="262"/>
    </row>
    <row r="4" spans="6:31" ht="16.5" customHeight="1" thickBot="1" thickTop="1">
      <c r="F4" s="4"/>
      <c r="G4" s="280"/>
      <c r="H4" s="281"/>
      <c r="I4" s="281"/>
      <c r="J4" s="281"/>
      <c r="K4" s="281"/>
      <c r="L4" s="281"/>
      <c r="M4" s="281"/>
      <c r="N4" s="282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69" t="s">
        <v>9</v>
      </c>
      <c r="Z4" s="271"/>
      <c r="AA4" s="263"/>
      <c r="AB4" s="264"/>
      <c r="AC4" s="264"/>
      <c r="AD4" s="264"/>
      <c r="AE4" s="265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48" t="s">
        <v>28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50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56" t="s">
        <v>11</v>
      </c>
      <c r="B13" s="257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48" t="s">
        <v>29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50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56" t="s">
        <v>11</v>
      </c>
      <c r="B20" s="257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42" t="s">
        <v>30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4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56" t="s">
        <v>11</v>
      </c>
      <c r="B27" s="257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48" t="s">
        <v>31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50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85" t="s">
        <v>11</v>
      </c>
      <c r="B34" s="267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48" t="s">
        <v>32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50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66" t="s">
        <v>11</v>
      </c>
      <c r="B41" s="267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48" t="s">
        <v>33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50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56" t="s">
        <v>11</v>
      </c>
      <c r="B48" s="257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51" t="s">
        <v>37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90"/>
    </row>
    <row r="50" spans="1:31" ht="16.5" customHeight="1" thickBot="1">
      <c r="A50" s="251" t="s">
        <v>35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90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68" t="s">
        <v>11</v>
      </c>
      <c r="B56" s="257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48" t="s">
        <v>36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50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68" t="s">
        <v>11</v>
      </c>
      <c r="B63" s="257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42" t="s">
        <v>38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4"/>
    </row>
    <row r="65" spans="1:31" ht="16.5" customHeight="1" thickBot="1">
      <c r="A65" s="245" t="s">
        <v>35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7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68" t="s">
        <v>11</v>
      </c>
      <c r="B71" s="257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48" t="s">
        <v>39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50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66" t="s">
        <v>11</v>
      </c>
      <c r="B78" s="267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42" t="s">
        <v>41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4"/>
    </row>
    <row r="80" spans="1:31" ht="16.5" customHeight="1" thickBot="1">
      <c r="A80" s="245" t="s">
        <v>40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7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51" t="s">
        <v>36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3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56" t="s">
        <v>11</v>
      </c>
      <c r="B93" s="257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48" t="s">
        <v>34</v>
      </c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50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86" t="s">
        <v>14</v>
      </c>
      <c r="B96" s="287"/>
      <c r="C96" s="146"/>
      <c r="D96" s="141">
        <f>D13+D20+D27+D34+D41+D48+D56+D63+D71+D78+D86+D93+D95</f>
        <v>0</v>
      </c>
      <c r="E96" s="288">
        <f>E95+E41+E34+E27+E20+E13+E63+E71+E78+E86+E93</f>
        <v>0</v>
      </c>
      <c r="F96" s="289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83" t="s">
        <v>13</v>
      </c>
      <c r="K99" s="283"/>
      <c r="L99" s="283"/>
      <c r="M99" s="283"/>
      <c r="N99" s="284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93" t="s">
        <v>57</v>
      </c>
      <c r="B101" s="294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5"/>
    </row>
    <row r="102" spans="1:31" ht="16.5" customHeight="1">
      <c r="A102" s="296"/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8"/>
    </row>
    <row r="103" spans="1:31" ht="16.5" customHeight="1">
      <c r="A103" s="273" t="s">
        <v>47</v>
      </c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</row>
    <row r="104" spans="1:31" ht="14.25" customHeight="1">
      <c r="A104" s="274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</row>
    <row r="105" spans="1:31" ht="30.75" customHeight="1">
      <c r="A105" s="273" t="s">
        <v>58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55" t="e">
        <f>(AA96/D96)*100</f>
        <v>#DIV/0!</v>
      </c>
      <c r="AB105" s="255"/>
      <c r="AC105" s="255"/>
      <c r="AD105" s="255"/>
      <c r="AE105" s="255"/>
    </row>
    <row r="106" spans="1:31" ht="28.5" customHeight="1">
      <c r="A106" s="273" t="s">
        <v>48</v>
      </c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55" t="e">
        <f>(AB96/D96)*100</f>
        <v>#DIV/0!</v>
      </c>
      <c r="AB106" s="255"/>
      <c r="AC106" s="255"/>
      <c r="AD106" s="255"/>
      <c r="AE106" s="255"/>
    </row>
    <row r="107" spans="1:31" ht="16.5" customHeight="1">
      <c r="A107" s="254" t="s">
        <v>52</v>
      </c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41" t="e">
        <f>AD96*100/D96</f>
        <v>#DIV/0!</v>
      </c>
      <c r="AB107" s="241"/>
      <c r="AC107" s="241"/>
      <c r="AD107" s="241"/>
      <c r="AE107" s="241"/>
    </row>
    <row r="108" spans="1:31" ht="30.75" customHeight="1">
      <c r="A108" s="254"/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41"/>
      <c r="AB108" s="241"/>
      <c r="AC108" s="241"/>
      <c r="AD108" s="241"/>
      <c r="AE108" s="241"/>
    </row>
    <row r="109" spans="1:31" ht="16.5" customHeight="1">
      <c r="A109" s="254" t="s">
        <v>49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41" t="e">
        <f>AE96/D96*100</f>
        <v>#DIV/0!</v>
      </c>
      <c r="AB109" s="241"/>
      <c r="AC109" s="241"/>
      <c r="AD109" s="241"/>
      <c r="AE109" s="241"/>
    </row>
    <row r="110" spans="1:31" ht="16.5" customHeight="1">
      <c r="A110" s="291"/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41"/>
      <c r="AB110" s="241"/>
      <c r="AC110" s="241"/>
      <c r="AD110" s="241"/>
      <c r="AE110" s="241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11.375" defaultRowHeight="12.75"/>
  <cols>
    <col min="1" max="1" width="6.75390625" style="1" customWidth="1"/>
    <col min="2" max="2" width="69.00390625" style="2" customWidth="1"/>
    <col min="3" max="3" width="12.375" style="3" customWidth="1"/>
    <col min="4" max="4" width="3.875" style="2" customWidth="1"/>
    <col min="5" max="5" width="5.25390625" style="161" customWidth="1"/>
    <col min="6" max="6" width="8.75390625" style="161" customWidth="1"/>
    <col min="7" max="7" width="6.75390625" style="161" customWidth="1"/>
    <col min="8" max="8" width="13.375" style="161" customWidth="1"/>
    <col min="9" max="9" width="7.375" style="161" customWidth="1"/>
    <col min="10" max="24" width="3.75390625" style="165" customWidth="1"/>
    <col min="25" max="25" width="3.75390625" style="93" customWidth="1"/>
    <col min="26" max="27" width="11.375" style="93" customWidth="1"/>
    <col min="28" max="28" width="13.00390625" style="93" customWidth="1"/>
    <col min="29" max="29" width="6.00390625" style="93" customWidth="1"/>
    <col min="30" max="30" width="11.375" style="93" customWidth="1"/>
    <col min="31" max="16384" width="11.375" style="2" customWidth="1"/>
  </cols>
  <sheetData>
    <row r="1" spans="1:7" ht="15.75">
      <c r="A1" s="275" t="s">
        <v>59</v>
      </c>
      <c r="B1" s="276"/>
      <c r="C1" s="276"/>
      <c r="D1" s="276"/>
      <c r="E1" s="276"/>
      <c r="F1" s="276"/>
      <c r="G1" s="276"/>
    </row>
    <row r="2" spans="1:25" ht="19.5" customHeight="1" thickBot="1">
      <c r="A2" s="258" t="s">
        <v>20</v>
      </c>
      <c r="B2" s="259"/>
      <c r="C2" s="74"/>
      <c r="O2" s="166"/>
      <c r="Q2" s="166"/>
      <c r="S2" s="166"/>
      <c r="U2" s="166"/>
      <c r="W2" s="166"/>
      <c r="Y2" s="167"/>
    </row>
    <row r="3" spans="5:24" ht="12.75" customHeight="1" thickTop="1">
      <c r="E3" s="260" t="s">
        <v>55</v>
      </c>
      <c r="F3" s="261"/>
      <c r="G3" s="261"/>
      <c r="H3" s="261"/>
      <c r="I3" s="26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63"/>
      <c r="F4" s="264"/>
      <c r="G4" s="264"/>
      <c r="H4" s="264"/>
      <c r="I4" s="265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60" customFormat="1" ht="16.5" customHeight="1" thickBot="1" thickTop="1">
      <c r="A7" s="248" t="s">
        <v>28</v>
      </c>
      <c r="B7" s="249"/>
      <c r="C7" s="249"/>
      <c r="D7" s="249"/>
      <c r="E7" s="249"/>
      <c r="F7" s="249"/>
      <c r="G7" s="249"/>
      <c r="H7" s="249"/>
      <c r="I7" s="250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60" customFormat="1" ht="16.5" customHeight="1" thickBot="1" thickTop="1">
      <c r="A13" s="256" t="s">
        <v>11</v>
      </c>
      <c r="B13" s="257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48" t="s">
        <v>29</v>
      </c>
      <c r="B14" s="249"/>
      <c r="C14" s="249"/>
      <c r="D14" s="249"/>
      <c r="E14" s="249"/>
      <c r="F14" s="249"/>
      <c r="G14" s="249"/>
      <c r="H14" s="249"/>
      <c r="I14" s="250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60" customFormat="1" ht="16.5" customHeight="1" thickBot="1" thickTop="1">
      <c r="A20" s="256" t="s">
        <v>11</v>
      </c>
      <c r="B20" s="257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48" t="s">
        <v>30</v>
      </c>
      <c r="B21" s="249"/>
      <c r="C21" s="249"/>
      <c r="D21" s="249"/>
      <c r="E21" s="249"/>
      <c r="F21" s="249"/>
      <c r="G21" s="249"/>
      <c r="H21" s="249"/>
      <c r="I21" s="250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60" customFormat="1" ht="16.5" customHeight="1" thickBot="1" thickTop="1">
      <c r="A27" s="256" t="s">
        <v>11</v>
      </c>
      <c r="B27" s="257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48" t="s">
        <v>31</v>
      </c>
      <c r="B28" s="249"/>
      <c r="C28" s="249"/>
      <c r="D28" s="249"/>
      <c r="E28" s="249"/>
      <c r="F28" s="249"/>
      <c r="G28" s="249"/>
      <c r="H28" s="249"/>
      <c r="I28" s="250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60" customFormat="1" ht="16.5" customHeight="1" thickBot="1" thickTop="1">
      <c r="A34" s="285" t="s">
        <v>11</v>
      </c>
      <c r="B34" s="267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48" t="s">
        <v>32</v>
      </c>
      <c r="B35" s="249"/>
      <c r="C35" s="249"/>
      <c r="D35" s="249"/>
      <c r="E35" s="249"/>
      <c r="F35" s="249"/>
      <c r="G35" s="249"/>
      <c r="H35" s="249"/>
      <c r="I35" s="250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60" customFormat="1" ht="16.5" customHeight="1" thickBot="1" thickTop="1">
      <c r="A41" s="266" t="s">
        <v>11</v>
      </c>
      <c r="B41" s="267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60" customFormat="1" ht="16.5" customHeight="1" thickBot="1" thickTop="1">
      <c r="A42" s="248" t="s">
        <v>33</v>
      </c>
      <c r="B42" s="249"/>
      <c r="C42" s="249"/>
      <c r="D42" s="249"/>
      <c r="E42" s="249"/>
      <c r="F42" s="249"/>
      <c r="G42" s="249"/>
      <c r="H42" s="249"/>
      <c r="I42" s="250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60" customFormat="1" ht="16.5" customHeight="1" thickBot="1" thickTop="1">
      <c r="A48" s="256" t="s">
        <v>11</v>
      </c>
      <c r="B48" s="257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42" t="s">
        <v>37</v>
      </c>
      <c r="B49" s="243"/>
      <c r="C49" s="243"/>
      <c r="D49" s="243"/>
      <c r="E49" s="243"/>
      <c r="F49" s="243"/>
      <c r="G49" s="243"/>
      <c r="H49" s="243"/>
      <c r="I49" s="24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29" ht="16.5" customHeight="1" thickBot="1">
      <c r="A50" s="245" t="s">
        <v>35</v>
      </c>
      <c r="B50" s="246"/>
      <c r="C50" s="246"/>
      <c r="D50" s="246"/>
      <c r="E50" s="246"/>
      <c r="F50" s="246"/>
      <c r="G50" s="246"/>
      <c r="H50" s="246"/>
      <c r="I50" s="247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60" customFormat="1" ht="16.5" customHeight="1" thickBot="1" thickTop="1">
      <c r="A56" s="268" t="s">
        <v>11</v>
      </c>
      <c r="B56" s="257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48" t="s">
        <v>36</v>
      </c>
      <c r="B57" s="249"/>
      <c r="C57" s="249"/>
      <c r="D57" s="249"/>
      <c r="E57" s="249"/>
      <c r="F57" s="249"/>
      <c r="G57" s="249"/>
      <c r="H57" s="249"/>
      <c r="I57" s="250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60" customFormat="1" ht="16.5" customHeight="1" thickBot="1" thickTop="1">
      <c r="A63" s="268" t="s">
        <v>11</v>
      </c>
      <c r="B63" s="257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42" t="s">
        <v>38</v>
      </c>
      <c r="B64" s="243"/>
      <c r="C64" s="243"/>
      <c r="D64" s="243"/>
      <c r="E64" s="243"/>
      <c r="F64" s="243"/>
      <c r="G64" s="243"/>
      <c r="H64" s="243"/>
      <c r="I64" s="24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</row>
    <row r="65" spans="1:29" ht="16.5" customHeight="1" thickBot="1">
      <c r="A65" s="245" t="s">
        <v>35</v>
      </c>
      <c r="B65" s="246"/>
      <c r="C65" s="246"/>
      <c r="D65" s="246"/>
      <c r="E65" s="246"/>
      <c r="F65" s="246"/>
      <c r="G65" s="246"/>
      <c r="H65" s="246"/>
      <c r="I65" s="247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60" customFormat="1" ht="16.5" customHeight="1" thickBot="1" thickTop="1">
      <c r="A71" s="268" t="s">
        <v>11</v>
      </c>
      <c r="B71" s="257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48" t="s">
        <v>39</v>
      </c>
      <c r="B72" s="249"/>
      <c r="C72" s="249"/>
      <c r="D72" s="249"/>
      <c r="E72" s="249"/>
      <c r="F72" s="249"/>
      <c r="G72" s="249"/>
      <c r="H72" s="249"/>
      <c r="I72" s="250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60" customFormat="1" ht="16.5" customHeight="1" thickBot="1" thickTop="1">
      <c r="A78" s="266" t="s">
        <v>11</v>
      </c>
      <c r="B78" s="267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42" t="s">
        <v>41</v>
      </c>
      <c r="B79" s="243"/>
      <c r="C79" s="243"/>
      <c r="D79" s="243"/>
      <c r="E79" s="243"/>
      <c r="F79" s="243"/>
      <c r="G79" s="243"/>
      <c r="H79" s="243"/>
      <c r="I79" s="24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16.5" customHeight="1" thickBot="1">
      <c r="A80" s="245" t="s">
        <v>40</v>
      </c>
      <c r="B80" s="246"/>
      <c r="C80" s="246"/>
      <c r="D80" s="246"/>
      <c r="E80" s="246"/>
      <c r="F80" s="246"/>
      <c r="G80" s="246"/>
      <c r="H80" s="246"/>
      <c r="I80" s="247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60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48" t="s">
        <v>36</v>
      </c>
      <c r="B87" s="249"/>
      <c r="C87" s="249"/>
      <c r="D87" s="249"/>
      <c r="E87" s="249"/>
      <c r="F87" s="249"/>
      <c r="G87" s="249"/>
      <c r="H87" s="249"/>
      <c r="I87" s="250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60" customFormat="1" ht="16.5" customHeight="1" thickBot="1" thickTop="1">
      <c r="A93" s="256" t="s">
        <v>11</v>
      </c>
      <c r="B93" s="257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48" t="s">
        <v>34</v>
      </c>
      <c r="B94" s="249"/>
      <c r="C94" s="249"/>
      <c r="D94" s="249"/>
      <c r="E94" s="249"/>
      <c r="F94" s="249"/>
      <c r="G94" s="249"/>
      <c r="H94" s="249"/>
      <c r="I94" s="250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286" t="s">
        <v>14</v>
      </c>
      <c r="B96" s="287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30" ht="48.75" customHeight="1">
      <c r="A98" s="299" t="s">
        <v>57</v>
      </c>
      <c r="B98" s="299"/>
      <c r="C98" s="299"/>
      <c r="D98" s="299"/>
      <c r="E98" s="299"/>
      <c r="F98" s="299"/>
      <c r="G98" s="299"/>
      <c r="H98" s="255">
        <f>G96</f>
        <v>0</v>
      </c>
      <c r="I98" s="255"/>
      <c r="J98" s="171"/>
      <c r="K98" s="171"/>
      <c r="L98" s="171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300" t="s">
        <v>47</v>
      </c>
      <c r="B99" s="300"/>
      <c r="C99" s="300"/>
      <c r="D99" s="300"/>
      <c r="E99" s="300"/>
      <c r="F99" s="300"/>
      <c r="G99" s="300"/>
      <c r="H99" s="255"/>
      <c r="I99" s="255"/>
      <c r="J99" s="171"/>
      <c r="K99" s="171"/>
      <c r="L99" s="171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300" t="s">
        <v>58</v>
      </c>
      <c r="B100" s="300"/>
      <c r="C100" s="300"/>
      <c r="D100" s="300"/>
      <c r="E100" s="300"/>
      <c r="F100" s="300"/>
      <c r="G100" s="300"/>
      <c r="H100" s="255" t="e">
        <f>(E96/D96)*100</f>
        <v>#DIV/0!</v>
      </c>
      <c r="I100" s="255"/>
      <c r="J100" s="171"/>
      <c r="K100" s="171"/>
      <c r="L100" s="171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300" t="s">
        <v>61</v>
      </c>
      <c r="B101" s="300"/>
      <c r="C101" s="300"/>
      <c r="D101" s="300"/>
      <c r="E101" s="300"/>
      <c r="F101" s="300"/>
      <c r="G101" s="300"/>
      <c r="H101" s="255" t="e">
        <f>(F96/D96)*100</f>
        <v>#DIV/0!</v>
      </c>
      <c r="I101" s="255"/>
      <c r="J101" s="171"/>
      <c r="K101" s="171"/>
      <c r="L101" s="171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299" t="s">
        <v>52</v>
      </c>
      <c r="B102" s="299"/>
      <c r="C102" s="299"/>
      <c r="D102" s="299"/>
      <c r="E102" s="299"/>
      <c r="F102" s="299"/>
      <c r="G102" s="299"/>
      <c r="H102" s="241" t="e">
        <f>H96*100/D96</f>
        <v>#DIV/0!</v>
      </c>
      <c r="I102" s="241"/>
      <c r="J102" s="170"/>
      <c r="K102" s="170"/>
      <c r="L102" s="170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299" t="s">
        <v>49</v>
      </c>
      <c r="B103" s="299"/>
      <c r="C103" s="299"/>
      <c r="D103" s="299"/>
      <c r="E103" s="299"/>
      <c r="F103" s="299"/>
      <c r="G103" s="299"/>
      <c r="H103" s="241" t="e">
        <f>I96/D96*100</f>
        <v>#DIV/0!</v>
      </c>
      <c r="I103" s="241"/>
      <c r="J103" s="170"/>
      <c r="K103" s="170"/>
      <c r="L103" s="170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3"/>
      <c r="Y104" s="148"/>
      <c r="Z104" s="148"/>
      <c r="AA104" s="148"/>
      <c r="AB104" s="148"/>
      <c r="AC104" s="148"/>
    </row>
    <row r="105" spans="5:29" ht="16.5" customHeight="1">
      <c r="E105" s="163"/>
      <c r="Y105" s="148"/>
      <c r="Z105" s="148"/>
      <c r="AA105" s="148"/>
      <c r="AB105" s="148"/>
      <c r="AC105" s="148"/>
    </row>
    <row r="106" ht="16.5" customHeight="1">
      <c r="E106" s="163"/>
    </row>
    <row r="107" ht="16.5" customHeight="1">
      <c r="E107" s="163"/>
    </row>
    <row r="108" ht="16.5" customHeight="1">
      <c r="E108" s="163"/>
    </row>
    <row r="109" ht="16.5" customHeight="1">
      <c r="E109" s="163"/>
    </row>
    <row r="110" ht="16.5" customHeight="1">
      <c r="E110" s="163"/>
    </row>
    <row r="111" ht="16.5" customHeight="1">
      <c r="E111" s="163"/>
    </row>
    <row r="112" ht="16.5" customHeight="1">
      <c r="E112" s="163"/>
    </row>
    <row r="113" ht="16.5" customHeight="1">
      <c r="E113" s="163"/>
    </row>
    <row r="114" ht="16.5" customHeight="1">
      <c r="E114" s="163"/>
    </row>
    <row r="115" ht="16.5" customHeight="1">
      <c r="E115" s="163"/>
    </row>
    <row r="116" ht="16.5" customHeight="1">
      <c r="E116" s="163"/>
    </row>
    <row r="117" ht="16.5" customHeight="1">
      <c r="E117" s="163"/>
    </row>
    <row r="118" ht="16.5" customHeight="1">
      <c r="E118" s="163"/>
    </row>
    <row r="119" ht="16.5" customHeight="1">
      <c r="E119" s="163"/>
    </row>
    <row r="120" ht="16.5" customHeight="1">
      <c r="E120" s="163"/>
    </row>
    <row r="121" ht="16.5" customHeight="1">
      <c r="E121" s="163"/>
    </row>
    <row r="122" ht="16.5" customHeight="1">
      <c r="E122" s="163"/>
    </row>
    <row r="123" ht="16.5" customHeight="1">
      <c r="E123" s="163"/>
    </row>
    <row r="124" ht="16.5" customHeight="1">
      <c r="E124" s="163"/>
    </row>
    <row r="125" ht="16.5" customHeight="1">
      <c r="E125" s="163"/>
    </row>
    <row r="126" ht="16.5" customHeight="1">
      <c r="E126" s="163"/>
    </row>
    <row r="127" ht="16.5" customHeight="1">
      <c r="E127" s="163"/>
    </row>
    <row r="128" ht="16.5" customHeight="1">
      <c r="E128" s="163"/>
    </row>
    <row r="129" ht="16.5" customHeight="1">
      <c r="E129" s="163"/>
    </row>
    <row r="130" ht="16.5" customHeight="1">
      <c r="E130" s="163"/>
    </row>
    <row r="131" ht="16.5" customHeight="1">
      <c r="E131" s="163"/>
    </row>
    <row r="132" ht="16.5" customHeight="1">
      <c r="E132" s="163"/>
    </row>
    <row r="133" ht="16.5" customHeight="1">
      <c r="E133" s="163"/>
    </row>
    <row r="134" ht="16.5" customHeight="1">
      <c r="E134" s="163"/>
    </row>
    <row r="135" ht="16.5" customHeight="1">
      <c r="E135" s="163"/>
    </row>
    <row r="136" ht="16.5" customHeight="1">
      <c r="E136" s="163"/>
    </row>
    <row r="137" ht="16.5" customHeight="1">
      <c r="E137" s="163"/>
    </row>
    <row r="138" ht="16.5" customHeight="1">
      <c r="E138" s="163"/>
    </row>
    <row r="139" ht="16.5" customHeight="1">
      <c r="E139" s="163"/>
    </row>
    <row r="140" ht="16.5" customHeight="1">
      <c r="E140" s="163"/>
    </row>
    <row r="141" ht="16.5" customHeight="1">
      <c r="E141" s="163"/>
    </row>
    <row r="142" ht="16.5" customHeight="1">
      <c r="E142" s="163"/>
    </row>
    <row r="143" ht="16.5" customHeight="1">
      <c r="E143" s="163"/>
    </row>
    <row r="144" ht="16.5" customHeight="1">
      <c r="E144" s="163"/>
    </row>
    <row r="145" ht="16.5" customHeight="1">
      <c r="E145" s="163"/>
    </row>
    <row r="146" ht="16.5" customHeight="1">
      <c r="E146" s="163"/>
    </row>
    <row r="147" ht="16.5" customHeight="1">
      <c r="E147" s="163"/>
    </row>
    <row r="148" ht="16.5" customHeight="1">
      <c r="E148" s="163"/>
    </row>
    <row r="149" ht="16.5" customHeight="1">
      <c r="E149" s="163"/>
    </row>
    <row r="150" ht="16.5" customHeight="1">
      <c r="E150" s="163"/>
    </row>
    <row r="151" ht="16.5" customHeight="1">
      <c r="E151" s="163"/>
    </row>
    <row r="152" ht="16.5" customHeight="1">
      <c r="E152" s="163"/>
    </row>
    <row r="153" ht="16.5" customHeight="1">
      <c r="E153" s="163"/>
    </row>
    <row r="154" ht="16.5" customHeight="1">
      <c r="E154" s="163"/>
    </row>
    <row r="155" ht="16.5" customHeight="1">
      <c r="E155" s="163"/>
    </row>
    <row r="156" ht="16.5" customHeight="1">
      <c r="E156" s="163"/>
    </row>
    <row r="157" ht="16.5" customHeight="1">
      <c r="E157" s="163"/>
    </row>
    <row r="158" ht="16.5" customHeight="1">
      <c r="E158" s="163"/>
    </row>
    <row r="159" ht="16.5" customHeight="1">
      <c r="E159" s="163"/>
    </row>
    <row r="160" ht="15">
      <c r="E160" s="163"/>
    </row>
    <row r="161" ht="15">
      <c r="E161" s="163"/>
    </row>
    <row r="162" ht="15">
      <c r="E162" s="163"/>
    </row>
    <row r="163" ht="15">
      <c r="E163" s="163"/>
    </row>
    <row r="164" ht="15">
      <c r="E164" s="163"/>
    </row>
    <row r="165" ht="15">
      <c r="E165" s="163"/>
    </row>
    <row r="166" ht="15">
      <c r="E166" s="163"/>
    </row>
    <row r="167" ht="15">
      <c r="E167" s="163"/>
    </row>
    <row r="168" ht="15">
      <c r="E168" s="163"/>
    </row>
    <row r="169" ht="15">
      <c r="E169" s="163"/>
    </row>
    <row r="170" ht="15">
      <c r="E170" s="163"/>
    </row>
    <row r="171" ht="15">
      <c r="E171" s="163"/>
    </row>
    <row r="172" ht="15">
      <c r="E172" s="163"/>
    </row>
    <row r="173" ht="15">
      <c r="E173" s="163"/>
    </row>
    <row r="174" ht="15">
      <c r="E174" s="163"/>
    </row>
    <row r="175" ht="15">
      <c r="E175" s="163"/>
    </row>
    <row r="176" ht="15">
      <c r="E176" s="163"/>
    </row>
    <row r="177" ht="15">
      <c r="E177" s="163"/>
    </row>
    <row r="178" ht="15">
      <c r="E178" s="163"/>
    </row>
    <row r="179" ht="15">
      <c r="E179" s="163"/>
    </row>
    <row r="180" ht="15">
      <c r="E180" s="163"/>
    </row>
    <row r="181" ht="15">
      <c r="E181" s="163"/>
    </row>
    <row r="182" ht="15">
      <c r="E182" s="163"/>
    </row>
    <row r="183" ht="15">
      <c r="E183" s="163"/>
    </row>
    <row r="184" ht="15">
      <c r="E184" s="163"/>
    </row>
    <row r="185" ht="15">
      <c r="E185" s="163"/>
    </row>
    <row r="186" ht="15">
      <c r="E186" s="163"/>
    </row>
    <row r="187" ht="15">
      <c r="E187" s="163"/>
    </row>
    <row r="188" ht="15">
      <c r="E188" s="163"/>
    </row>
    <row r="189" ht="15">
      <c r="E189" s="163"/>
    </row>
    <row r="190" ht="15">
      <c r="E190" s="163"/>
    </row>
    <row r="191" ht="15">
      <c r="E191" s="163"/>
    </row>
    <row r="192" ht="15">
      <c r="E192" s="163"/>
    </row>
    <row r="193" ht="15">
      <c r="E193" s="163"/>
    </row>
    <row r="194" ht="15">
      <c r="E194" s="163"/>
    </row>
    <row r="195" ht="15">
      <c r="E195" s="163"/>
    </row>
    <row r="196" ht="15">
      <c r="E196" s="163"/>
    </row>
    <row r="197" ht="15">
      <c r="E197" s="163"/>
    </row>
    <row r="198" ht="15">
      <c r="E198" s="163"/>
    </row>
    <row r="199" ht="15">
      <c r="E199" s="163"/>
    </row>
    <row r="200" ht="15">
      <c r="E200" s="163"/>
    </row>
    <row r="201" ht="15">
      <c r="E201" s="163"/>
    </row>
    <row r="202" ht="15">
      <c r="E202" s="163"/>
    </row>
    <row r="203" ht="15">
      <c r="E203" s="163"/>
    </row>
    <row r="204" ht="15">
      <c r="E204" s="163"/>
    </row>
    <row r="205" ht="15">
      <c r="E205" s="163"/>
    </row>
    <row r="206" ht="15">
      <c r="E206" s="163"/>
    </row>
    <row r="207" ht="15">
      <c r="E207" s="163"/>
    </row>
    <row r="208" ht="15">
      <c r="E208" s="163"/>
    </row>
    <row r="209" ht="15">
      <c r="E209" s="163"/>
    </row>
    <row r="210" ht="15">
      <c r="E210" s="163"/>
    </row>
    <row r="211" ht="15">
      <c r="E211" s="163"/>
    </row>
    <row r="212" ht="15">
      <c r="E212" s="163"/>
    </row>
    <row r="213" ht="15">
      <c r="E213" s="163"/>
    </row>
    <row r="214" ht="15">
      <c r="E214" s="163"/>
    </row>
    <row r="215" ht="15">
      <c r="E215" s="163"/>
    </row>
    <row r="216" ht="15">
      <c r="E216" s="163"/>
    </row>
    <row r="217" ht="15">
      <c r="E217" s="163"/>
    </row>
    <row r="218" ht="15">
      <c r="E218" s="163"/>
    </row>
    <row r="219" ht="15">
      <c r="E219" s="163"/>
    </row>
    <row r="220" ht="15">
      <c r="E220" s="163"/>
    </row>
    <row r="221" ht="15">
      <c r="E221" s="163"/>
    </row>
    <row r="222" ht="15">
      <c r="E222" s="163"/>
    </row>
    <row r="223" ht="15">
      <c r="E223" s="163"/>
    </row>
    <row r="224" ht="15">
      <c r="E224" s="163"/>
    </row>
    <row r="225" ht="15">
      <c r="E225" s="163"/>
    </row>
    <row r="226" ht="15">
      <c r="E226" s="163"/>
    </row>
    <row r="227" ht="15">
      <c r="E227" s="163"/>
    </row>
    <row r="228" ht="15">
      <c r="E228" s="163"/>
    </row>
    <row r="229" ht="15">
      <c r="E229" s="163"/>
    </row>
    <row r="230" ht="15">
      <c r="E230" s="163"/>
    </row>
    <row r="231" ht="15">
      <c r="E231" s="163"/>
    </row>
    <row r="232" ht="15">
      <c r="E232" s="163"/>
    </row>
    <row r="233" ht="15">
      <c r="E233" s="163"/>
    </row>
    <row r="234" ht="15">
      <c r="E234" s="163"/>
    </row>
    <row r="235" ht="15">
      <c r="E235" s="163"/>
    </row>
    <row r="236" ht="15">
      <c r="E236" s="163"/>
    </row>
    <row r="237" ht="15">
      <c r="E237" s="163"/>
    </row>
    <row r="238" ht="15">
      <c r="E238" s="163"/>
    </row>
    <row r="239" ht="15">
      <c r="E239" s="163"/>
    </row>
    <row r="240" ht="15">
      <c r="E240" s="163"/>
    </row>
    <row r="241" ht="15">
      <c r="E241" s="163"/>
    </row>
    <row r="242" ht="15">
      <c r="E242" s="163"/>
    </row>
    <row r="243" ht="15">
      <c r="E243" s="163"/>
    </row>
    <row r="244" ht="15">
      <c r="E244" s="163"/>
    </row>
    <row r="245" ht="15">
      <c r="E245" s="163"/>
    </row>
    <row r="246" ht="15">
      <c r="E246" s="163"/>
    </row>
    <row r="247" ht="15">
      <c r="E247" s="163"/>
    </row>
    <row r="248" ht="15">
      <c r="E248" s="163"/>
    </row>
    <row r="249" ht="15">
      <c r="E249" s="163"/>
    </row>
    <row r="250" ht="15">
      <c r="E250" s="163"/>
    </row>
    <row r="251" ht="15">
      <c r="E251" s="163"/>
    </row>
    <row r="252" ht="15">
      <c r="E252" s="163"/>
    </row>
    <row r="253" ht="15">
      <c r="E253" s="163"/>
    </row>
    <row r="254" ht="15">
      <c r="E254" s="163"/>
    </row>
    <row r="255" ht="15">
      <c r="E255" s="163"/>
    </row>
    <row r="256" ht="15">
      <c r="E256" s="163"/>
    </row>
    <row r="257" ht="15">
      <c r="E257" s="163"/>
    </row>
  </sheetData>
  <sheetProtection/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H103:I103"/>
    <mergeCell ref="A79:I79"/>
    <mergeCell ref="A80:I80"/>
    <mergeCell ref="A87:I87"/>
    <mergeCell ref="A94:I94"/>
    <mergeCell ref="A57:I57"/>
    <mergeCell ref="A96:B96"/>
    <mergeCell ref="A97:L97"/>
    <mergeCell ref="A48:B48"/>
    <mergeCell ref="A56:B56"/>
    <mergeCell ref="A63:B63"/>
    <mergeCell ref="A71:B71"/>
    <mergeCell ref="A78:B78"/>
    <mergeCell ref="A93:B93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46"/>
  <sheetViews>
    <sheetView tabSelected="1" view="pageLayout" zoomScaleSheetLayoutView="100" workbookViewId="0" topLeftCell="A2">
      <selection activeCell="B118" sqref="B117:B118"/>
    </sheetView>
  </sheetViews>
  <sheetFormatPr defaultColWidth="11.375" defaultRowHeight="12.75"/>
  <cols>
    <col min="1" max="1" width="6.75390625" style="1" customWidth="1"/>
    <col min="2" max="2" width="48.375" style="2" customWidth="1"/>
    <col min="3" max="3" width="12.375" style="3" customWidth="1"/>
    <col min="4" max="5" width="3.75390625" style="2" customWidth="1"/>
    <col min="6" max="6" width="8.875" style="2" customWidth="1"/>
    <col min="7" max="7" width="5.125" style="2" customWidth="1"/>
    <col min="8" max="8" width="5.375" style="2" customWidth="1"/>
    <col min="9" max="9" width="5.875" style="2" customWidth="1"/>
    <col min="10" max="11" width="3.75390625" style="2" customWidth="1"/>
    <col min="12" max="12" width="4.375" style="2" customWidth="1"/>
    <col min="13" max="13" width="4.875" style="2" customWidth="1"/>
    <col min="14" max="14" width="4.75390625" style="2" customWidth="1"/>
    <col min="15" max="15" width="6.75390625" style="2" customWidth="1"/>
    <col min="16" max="16" width="3.75390625" style="2" customWidth="1"/>
    <col min="17" max="17" width="5.125" style="2" customWidth="1"/>
    <col min="18" max="18" width="4.875" style="2" customWidth="1"/>
    <col min="19" max="19" width="4.75390625" style="2" customWidth="1"/>
    <col min="20" max="20" width="5.125" style="2" customWidth="1"/>
    <col min="21" max="21" width="4.875" style="2" customWidth="1"/>
    <col min="22" max="25" width="3.75390625" style="2" hidden="1" customWidth="1"/>
    <col min="26" max="26" width="1.00390625" style="2" customWidth="1"/>
    <col min="27" max="16384" width="11.375" style="2" customWidth="1"/>
  </cols>
  <sheetData>
    <row r="1" spans="18:25" ht="108.75" customHeight="1" hidden="1">
      <c r="R1" s="302" t="s">
        <v>62</v>
      </c>
      <c r="S1" s="302"/>
      <c r="T1" s="302"/>
      <c r="U1" s="302"/>
      <c r="V1" s="302"/>
      <c r="W1" s="302"/>
      <c r="X1" s="302"/>
      <c r="Y1" s="302"/>
    </row>
    <row r="2" spans="1:25" ht="15" customHeight="1">
      <c r="A2" s="233" t="s">
        <v>122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</row>
    <row r="3" spans="1:25" ht="15" customHeight="1">
      <c r="A3" s="233" t="s">
        <v>125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</row>
    <row r="4" spans="1:25" ht="15" customHeight="1">
      <c r="A4" s="233" t="s">
        <v>123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5" ht="15" customHeight="1">
      <c r="A5" s="234" t="s">
        <v>124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</row>
    <row r="6" spans="1:25" ht="15" customHeight="1">
      <c r="A6" s="233" t="s">
        <v>179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</row>
    <row r="7" spans="1:25" ht="15" customHeight="1" thickBot="1">
      <c r="A7" s="234" t="s">
        <v>180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</row>
    <row r="8" spans="5:25" ht="12.75" customHeight="1" thickBot="1" thickTop="1">
      <c r="E8" s="4"/>
      <c r="F8" s="277" t="s">
        <v>3</v>
      </c>
      <c r="G8" s="278"/>
      <c r="H8" s="278"/>
      <c r="I8" s="278"/>
      <c r="J8" s="278"/>
      <c r="K8" s="278"/>
      <c r="L8" s="278"/>
      <c r="M8" s="279"/>
      <c r="N8" s="269" t="s">
        <v>0</v>
      </c>
      <c r="O8" s="270"/>
      <c r="P8" s="270"/>
      <c r="Q8" s="270"/>
      <c r="R8" s="269" t="s">
        <v>1</v>
      </c>
      <c r="S8" s="270"/>
      <c r="T8" s="270"/>
      <c r="U8" s="270"/>
      <c r="V8" s="269" t="s">
        <v>2</v>
      </c>
      <c r="W8" s="270"/>
      <c r="X8" s="270"/>
      <c r="Y8" s="270"/>
    </row>
    <row r="9" spans="5:25" ht="25.5" customHeight="1" thickBot="1" thickTop="1">
      <c r="E9" s="4"/>
      <c r="F9" s="280"/>
      <c r="G9" s="281"/>
      <c r="H9" s="281"/>
      <c r="I9" s="281"/>
      <c r="J9" s="281"/>
      <c r="K9" s="281"/>
      <c r="L9" s="281"/>
      <c r="M9" s="282"/>
      <c r="N9" s="5" t="s">
        <v>4</v>
      </c>
      <c r="O9" s="5"/>
      <c r="P9" s="5" t="s">
        <v>5</v>
      </c>
      <c r="Q9" s="5"/>
      <c r="R9" s="5" t="s">
        <v>6</v>
      </c>
      <c r="S9" s="5"/>
      <c r="T9" s="5" t="s">
        <v>7</v>
      </c>
      <c r="U9" s="5"/>
      <c r="V9" s="6" t="s">
        <v>8</v>
      </c>
      <c r="W9" s="6"/>
      <c r="X9" s="269" t="s">
        <v>9</v>
      </c>
      <c r="Y9" s="271"/>
    </row>
    <row r="10" spans="1:25" s="76" customFormat="1" ht="157.5" customHeight="1" thickBot="1" thickTop="1">
      <c r="A10" s="7" t="s">
        <v>10</v>
      </c>
      <c r="B10" s="8" t="s">
        <v>21</v>
      </c>
      <c r="C10" s="9" t="s">
        <v>56</v>
      </c>
      <c r="D10" s="99" t="s">
        <v>43</v>
      </c>
      <c r="E10" s="99" t="s">
        <v>44</v>
      </c>
      <c r="F10" s="99" t="s">
        <v>11</v>
      </c>
      <c r="G10" s="97" t="s">
        <v>23</v>
      </c>
      <c r="H10" s="98" t="s">
        <v>24</v>
      </c>
      <c r="I10" s="98" t="s">
        <v>25</v>
      </c>
      <c r="J10" s="98" t="s">
        <v>26</v>
      </c>
      <c r="K10" s="98" t="s">
        <v>27</v>
      </c>
      <c r="L10" s="99" t="s">
        <v>51</v>
      </c>
      <c r="M10" s="100" t="s">
        <v>50</v>
      </c>
      <c r="N10" s="97" t="s">
        <v>12</v>
      </c>
      <c r="O10" s="101" t="s">
        <v>18</v>
      </c>
      <c r="P10" s="97" t="s">
        <v>12</v>
      </c>
      <c r="Q10" s="101" t="s">
        <v>18</v>
      </c>
      <c r="R10" s="97" t="s">
        <v>12</v>
      </c>
      <c r="S10" s="101" t="s">
        <v>18</v>
      </c>
      <c r="T10" s="97" t="s">
        <v>12</v>
      </c>
      <c r="U10" s="101" t="s">
        <v>18</v>
      </c>
      <c r="V10" s="97" t="s">
        <v>12</v>
      </c>
      <c r="W10" s="103" t="s">
        <v>18</v>
      </c>
      <c r="X10" s="104" t="s">
        <v>12</v>
      </c>
      <c r="Y10" s="103" t="s">
        <v>18</v>
      </c>
    </row>
    <row r="11" spans="1:25" s="72" customFormat="1" ht="16.5" thickBot="1" thickTop="1">
      <c r="A11" s="73">
        <v>1</v>
      </c>
      <c r="B11" s="73">
        <v>2</v>
      </c>
      <c r="C11" s="73">
        <v>3</v>
      </c>
      <c r="D11" s="73">
        <v>5</v>
      </c>
      <c r="E11" s="73">
        <v>6</v>
      </c>
      <c r="F11" s="73">
        <v>7</v>
      </c>
      <c r="G11" s="73">
        <v>8</v>
      </c>
      <c r="H11" s="73">
        <v>9</v>
      </c>
      <c r="I11" s="73">
        <v>10</v>
      </c>
      <c r="J11" s="73">
        <v>11</v>
      </c>
      <c r="K11" s="73">
        <v>12</v>
      </c>
      <c r="L11" s="73">
        <v>13</v>
      </c>
      <c r="M11" s="73">
        <v>14</v>
      </c>
      <c r="N11" s="69">
        <v>15</v>
      </c>
      <c r="O11" s="70">
        <v>16</v>
      </c>
      <c r="P11" s="69">
        <v>17</v>
      </c>
      <c r="Q11" s="70">
        <v>18</v>
      </c>
      <c r="R11" s="69">
        <v>19</v>
      </c>
      <c r="S11" s="70">
        <v>20</v>
      </c>
      <c r="T11" s="69">
        <v>21</v>
      </c>
      <c r="U11" s="70">
        <v>22</v>
      </c>
      <c r="V11" s="69">
        <v>23</v>
      </c>
      <c r="W11" s="70">
        <v>24</v>
      </c>
      <c r="X11" s="69">
        <v>25</v>
      </c>
      <c r="Y11" s="70">
        <v>26</v>
      </c>
    </row>
    <row r="12" spans="1:25" s="159" customFormat="1" ht="16.5" customHeight="1" thickBot="1" thickTop="1">
      <c r="A12" s="248" t="s">
        <v>73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</row>
    <row r="13" spans="1:25" ht="16.5" customHeight="1" thickTop="1">
      <c r="A13" s="10">
        <v>1</v>
      </c>
      <c r="B13" s="226" t="s">
        <v>64</v>
      </c>
      <c r="C13" s="56" t="s">
        <v>181</v>
      </c>
      <c r="D13" s="57"/>
      <c r="E13" s="108" t="s">
        <v>118</v>
      </c>
      <c r="F13" s="58">
        <v>30</v>
      </c>
      <c r="G13" s="61"/>
      <c r="H13" s="90"/>
      <c r="I13" s="109">
        <v>30</v>
      </c>
      <c r="J13" s="90"/>
      <c r="K13" s="90"/>
      <c r="L13" s="90"/>
      <c r="M13" s="90"/>
      <c r="N13" s="61"/>
      <c r="O13" s="59"/>
      <c r="P13" s="61"/>
      <c r="Q13" s="59">
        <v>30</v>
      </c>
      <c r="R13" s="61"/>
      <c r="S13" s="59"/>
      <c r="T13" s="61"/>
      <c r="U13" s="59"/>
      <c r="V13" s="61"/>
      <c r="W13" s="59"/>
      <c r="X13" s="61"/>
      <c r="Y13" s="59"/>
    </row>
    <row r="14" spans="1:25" ht="16.5" customHeight="1">
      <c r="A14" s="11">
        <v>2</v>
      </c>
      <c r="B14" s="227" t="s">
        <v>65</v>
      </c>
      <c r="C14" s="13" t="s">
        <v>184</v>
      </c>
      <c r="D14" s="14"/>
      <c r="E14" s="15" t="s">
        <v>119</v>
      </c>
      <c r="F14" s="16">
        <v>30</v>
      </c>
      <c r="G14" s="17"/>
      <c r="H14" s="102"/>
      <c r="I14" s="19">
        <v>30</v>
      </c>
      <c r="J14" s="102"/>
      <c r="K14" s="102"/>
      <c r="L14" s="102"/>
      <c r="M14" s="102"/>
      <c r="N14" s="17"/>
      <c r="O14" s="20">
        <v>30</v>
      </c>
      <c r="P14" s="17"/>
      <c r="Q14" s="20"/>
      <c r="R14" s="17"/>
      <c r="S14" s="20"/>
      <c r="T14" s="17"/>
      <c r="U14" s="20"/>
      <c r="V14" s="17"/>
      <c r="W14" s="20"/>
      <c r="X14" s="17"/>
      <c r="Y14" s="20"/>
    </row>
    <row r="15" spans="1:25" ht="16.5" customHeight="1">
      <c r="A15" s="11">
        <v>3</v>
      </c>
      <c r="B15" s="232" t="s">
        <v>66</v>
      </c>
      <c r="C15" s="23" t="s">
        <v>182</v>
      </c>
      <c r="D15" s="176">
        <v>1</v>
      </c>
      <c r="E15" s="26" t="s">
        <v>119</v>
      </c>
      <c r="F15" s="16">
        <v>30</v>
      </c>
      <c r="G15" s="27"/>
      <c r="H15" s="28"/>
      <c r="I15" s="102"/>
      <c r="J15" s="28"/>
      <c r="K15" s="28">
        <v>30</v>
      </c>
      <c r="L15" s="28"/>
      <c r="M15" s="28"/>
      <c r="N15" s="27"/>
      <c r="O15" s="29">
        <v>30</v>
      </c>
      <c r="P15" s="27"/>
      <c r="Q15" s="29"/>
      <c r="R15" s="27"/>
      <c r="S15" s="29"/>
      <c r="T15" s="27"/>
      <c r="U15" s="29"/>
      <c r="V15" s="27"/>
      <c r="W15" s="29"/>
      <c r="X15" s="27"/>
      <c r="Y15" s="29"/>
    </row>
    <row r="16" spans="1:25" ht="16.5" customHeight="1">
      <c r="A16" s="11">
        <v>4</v>
      </c>
      <c r="B16" s="232" t="s">
        <v>67</v>
      </c>
      <c r="C16" s="23" t="s">
        <v>183</v>
      </c>
      <c r="D16" s="25"/>
      <c r="E16" s="26" t="s">
        <v>118</v>
      </c>
      <c r="F16" s="16">
        <v>30</v>
      </c>
      <c r="G16" s="27"/>
      <c r="H16" s="28"/>
      <c r="I16" s="102"/>
      <c r="J16" s="28"/>
      <c r="K16" s="28">
        <v>30</v>
      </c>
      <c r="L16" s="28"/>
      <c r="M16" s="28"/>
      <c r="N16" s="27"/>
      <c r="O16" s="29"/>
      <c r="P16" s="27"/>
      <c r="Q16" s="29">
        <v>30</v>
      </c>
      <c r="R16" s="27"/>
      <c r="S16" s="29"/>
      <c r="T16" s="27"/>
      <c r="U16" s="29"/>
      <c r="V16" s="27"/>
      <c r="W16" s="29"/>
      <c r="X16" s="27"/>
      <c r="Y16" s="29"/>
    </row>
    <row r="17" spans="1:25" ht="16.5" customHeight="1">
      <c r="A17" s="11">
        <v>5</v>
      </c>
      <c r="B17" s="232" t="s">
        <v>68</v>
      </c>
      <c r="C17" s="23" t="s">
        <v>185</v>
      </c>
      <c r="D17" s="25"/>
      <c r="E17" s="26" t="s">
        <v>120</v>
      </c>
      <c r="F17" s="16">
        <v>30</v>
      </c>
      <c r="G17" s="27">
        <v>30</v>
      </c>
      <c r="H17" s="28"/>
      <c r="I17" s="102"/>
      <c r="J17" s="28"/>
      <c r="K17" s="28"/>
      <c r="L17" s="28"/>
      <c r="M17" s="28"/>
      <c r="N17" s="27"/>
      <c r="O17" s="29"/>
      <c r="P17" s="27"/>
      <c r="Q17" s="29"/>
      <c r="R17" s="27">
        <v>30</v>
      </c>
      <c r="S17" s="29"/>
      <c r="T17" s="27"/>
      <c r="U17" s="29"/>
      <c r="V17" s="27"/>
      <c r="W17" s="29"/>
      <c r="X17" s="27"/>
      <c r="Y17" s="29"/>
    </row>
    <row r="18" spans="1:25" ht="16.5" customHeight="1">
      <c r="A18" s="11">
        <v>6</v>
      </c>
      <c r="B18" s="232" t="s">
        <v>69</v>
      </c>
      <c r="C18" s="23" t="s">
        <v>186</v>
      </c>
      <c r="D18" s="25"/>
      <c r="E18" s="26" t="s">
        <v>119</v>
      </c>
      <c r="F18" s="16">
        <v>30</v>
      </c>
      <c r="G18" s="27"/>
      <c r="H18" s="28"/>
      <c r="I18" s="102">
        <v>30</v>
      </c>
      <c r="J18" s="28"/>
      <c r="K18" s="28"/>
      <c r="L18" s="28"/>
      <c r="M18" s="28"/>
      <c r="N18" s="27"/>
      <c r="O18" s="29">
        <v>30</v>
      </c>
      <c r="P18" s="27"/>
      <c r="Q18" s="29"/>
      <c r="R18" s="27"/>
      <c r="S18" s="29"/>
      <c r="T18" s="27"/>
      <c r="U18" s="29"/>
      <c r="V18" s="27"/>
      <c r="W18" s="29"/>
      <c r="X18" s="27"/>
      <c r="Y18" s="29"/>
    </row>
    <row r="19" spans="1:25" ht="16.5" customHeight="1">
      <c r="A19" s="11">
        <v>7</v>
      </c>
      <c r="B19" s="232" t="s">
        <v>70</v>
      </c>
      <c r="C19" s="23" t="s">
        <v>187</v>
      </c>
      <c r="D19" s="176">
        <v>1</v>
      </c>
      <c r="E19" s="26"/>
      <c r="F19" s="16">
        <v>30</v>
      </c>
      <c r="G19" s="27">
        <v>30</v>
      </c>
      <c r="H19" s="28"/>
      <c r="I19" s="102"/>
      <c r="J19" s="28"/>
      <c r="K19" s="28"/>
      <c r="L19" s="28"/>
      <c r="M19" s="28"/>
      <c r="N19" s="27">
        <v>30</v>
      </c>
      <c r="O19" s="29"/>
      <c r="P19" s="27"/>
      <c r="Q19" s="29"/>
      <c r="R19" s="27"/>
      <c r="S19" s="29"/>
      <c r="T19" s="27"/>
      <c r="U19" s="29"/>
      <c r="V19" s="27"/>
      <c r="W19" s="29"/>
      <c r="X19" s="27"/>
      <c r="Y19" s="29"/>
    </row>
    <row r="20" spans="1:25" ht="16.5" customHeight="1">
      <c r="A20" s="11">
        <v>8</v>
      </c>
      <c r="B20" s="232" t="s">
        <v>71</v>
      </c>
      <c r="C20" s="23" t="s">
        <v>188</v>
      </c>
      <c r="D20" s="25"/>
      <c r="E20" s="26" t="s">
        <v>119</v>
      </c>
      <c r="F20" s="16">
        <v>30</v>
      </c>
      <c r="G20" s="27"/>
      <c r="H20" s="28"/>
      <c r="I20" s="102">
        <v>30</v>
      </c>
      <c r="J20" s="28"/>
      <c r="K20" s="28"/>
      <c r="L20" s="28"/>
      <c r="M20" s="28"/>
      <c r="N20" s="27"/>
      <c r="O20" s="29">
        <v>30</v>
      </c>
      <c r="P20" s="27"/>
      <c r="Q20" s="29"/>
      <c r="R20" s="27"/>
      <c r="S20" s="29"/>
      <c r="T20" s="27"/>
      <c r="U20" s="29"/>
      <c r="V20" s="27"/>
      <c r="W20" s="29"/>
      <c r="X20" s="27"/>
      <c r="Y20" s="29"/>
    </row>
    <row r="21" spans="1:25" ht="16.5" customHeight="1">
      <c r="A21" s="11">
        <v>9</v>
      </c>
      <c r="B21" s="232" t="s">
        <v>72</v>
      </c>
      <c r="C21" s="23" t="s">
        <v>189</v>
      </c>
      <c r="D21" s="25"/>
      <c r="E21" s="26" t="s">
        <v>119</v>
      </c>
      <c r="F21" s="16">
        <v>15</v>
      </c>
      <c r="G21" s="27">
        <v>15</v>
      </c>
      <c r="H21" s="28"/>
      <c r="I21" s="28"/>
      <c r="J21" s="28"/>
      <c r="K21" s="28"/>
      <c r="L21" s="28"/>
      <c r="M21" s="28"/>
      <c r="N21" s="27">
        <v>15</v>
      </c>
      <c r="O21" s="29"/>
      <c r="P21" s="27"/>
      <c r="Q21" s="29"/>
      <c r="R21" s="27"/>
      <c r="S21" s="29"/>
      <c r="T21" s="27"/>
      <c r="U21" s="29"/>
      <c r="V21" s="27"/>
      <c r="W21" s="29"/>
      <c r="X21" s="27"/>
      <c r="Y21" s="29"/>
    </row>
    <row r="22" spans="1:25" ht="16.5" customHeight="1" thickBot="1">
      <c r="A22" s="11">
        <v>10</v>
      </c>
      <c r="B22" s="232" t="s">
        <v>239</v>
      </c>
      <c r="C22" s="23" t="s">
        <v>190</v>
      </c>
      <c r="D22" s="25"/>
      <c r="E22" s="26" t="s">
        <v>118</v>
      </c>
      <c r="F22" s="16">
        <v>15</v>
      </c>
      <c r="G22" s="27"/>
      <c r="H22" s="28"/>
      <c r="I22" s="30"/>
      <c r="J22" s="28"/>
      <c r="K22" s="28"/>
      <c r="L22" s="28"/>
      <c r="M22" s="28">
        <v>15</v>
      </c>
      <c r="N22" s="27"/>
      <c r="O22" s="29"/>
      <c r="P22" s="27"/>
      <c r="Q22" s="29">
        <v>15</v>
      </c>
      <c r="R22" s="27"/>
      <c r="S22" s="29"/>
      <c r="T22" s="27"/>
      <c r="U22" s="29"/>
      <c r="V22" s="27"/>
      <c r="W22" s="29"/>
      <c r="X22" s="27"/>
      <c r="Y22" s="29"/>
    </row>
    <row r="23" spans="1:25" s="159" customFormat="1" ht="16.5" customHeight="1" thickBot="1" thickTop="1">
      <c r="A23" s="256" t="s">
        <v>11</v>
      </c>
      <c r="B23" s="257"/>
      <c r="C23" s="31"/>
      <c r="D23" s="33"/>
      <c r="E23" s="33"/>
      <c r="F23" s="32">
        <f>SUM(F13:F22)</f>
        <v>270</v>
      </c>
      <c r="G23" s="34">
        <f>SUM(G13:G22)</f>
        <v>75</v>
      </c>
      <c r="H23" s="35">
        <f aca="true" t="shared" si="0" ref="H23:M23">SUM(H13:H22)</f>
        <v>0</v>
      </c>
      <c r="I23" s="35">
        <f t="shared" si="0"/>
        <v>120</v>
      </c>
      <c r="J23" s="35">
        <f t="shared" si="0"/>
        <v>0</v>
      </c>
      <c r="K23" s="35">
        <f t="shared" si="0"/>
        <v>60</v>
      </c>
      <c r="L23" s="35">
        <f>SUM(L13:L22)</f>
        <v>0</v>
      </c>
      <c r="M23" s="36">
        <f t="shared" si="0"/>
        <v>15</v>
      </c>
      <c r="N23" s="34">
        <f aca="true" t="shared" si="1" ref="N23:Y23">SUM(N13:N22)</f>
        <v>45</v>
      </c>
      <c r="O23" s="36">
        <f t="shared" si="1"/>
        <v>120</v>
      </c>
      <c r="P23" s="34">
        <f t="shared" si="1"/>
        <v>0</v>
      </c>
      <c r="Q23" s="36">
        <f t="shared" si="1"/>
        <v>75</v>
      </c>
      <c r="R23" s="34">
        <f t="shared" si="1"/>
        <v>30</v>
      </c>
      <c r="S23" s="37">
        <f t="shared" si="1"/>
        <v>0</v>
      </c>
      <c r="T23" s="34">
        <f t="shared" si="1"/>
        <v>0</v>
      </c>
      <c r="U23" s="36">
        <f t="shared" si="1"/>
        <v>0</v>
      </c>
      <c r="V23" s="34">
        <f t="shared" si="1"/>
        <v>0</v>
      </c>
      <c r="W23" s="36">
        <f t="shared" si="1"/>
        <v>0</v>
      </c>
      <c r="X23" s="34">
        <f t="shared" si="1"/>
        <v>0</v>
      </c>
      <c r="Y23" s="36">
        <f t="shared" si="1"/>
        <v>0</v>
      </c>
    </row>
    <row r="24" spans="1:25" ht="16.5" customHeight="1" thickBot="1" thickTop="1">
      <c r="A24" s="248" t="s">
        <v>74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</row>
    <row r="25" spans="1:25" ht="16.5" customHeight="1" thickTop="1">
      <c r="A25" s="10">
        <v>11</v>
      </c>
      <c r="B25" s="231" t="s">
        <v>75</v>
      </c>
      <c r="C25" s="56" t="s">
        <v>191</v>
      </c>
      <c r="D25" s="57" t="s">
        <v>119</v>
      </c>
      <c r="E25" s="57" t="s">
        <v>119</v>
      </c>
      <c r="F25" s="58">
        <v>20</v>
      </c>
      <c r="G25" s="61">
        <v>10</v>
      </c>
      <c r="H25" s="90">
        <v>10</v>
      </c>
      <c r="I25" s="90"/>
      <c r="J25" s="90"/>
      <c r="K25" s="90"/>
      <c r="L25" s="90"/>
      <c r="M25" s="90"/>
      <c r="N25" s="61">
        <v>10</v>
      </c>
      <c r="O25" s="59">
        <v>10</v>
      </c>
      <c r="P25" s="61"/>
      <c r="Q25" s="59"/>
      <c r="R25" s="61"/>
      <c r="S25" s="59"/>
      <c r="T25" s="61"/>
      <c r="U25" s="59"/>
      <c r="V25" s="61"/>
      <c r="W25" s="59"/>
      <c r="X25" s="61"/>
      <c r="Y25" s="59"/>
    </row>
    <row r="26" spans="1:25" ht="16.5" customHeight="1">
      <c r="A26" s="11">
        <v>12</v>
      </c>
      <c r="B26" s="229" t="s">
        <v>76</v>
      </c>
      <c r="C26" s="13" t="s">
        <v>192</v>
      </c>
      <c r="D26" s="14"/>
      <c r="E26" s="14" t="s">
        <v>120</v>
      </c>
      <c r="F26" s="41">
        <v>10</v>
      </c>
      <c r="G26" s="17"/>
      <c r="H26" s="102">
        <v>10</v>
      </c>
      <c r="I26" s="19"/>
      <c r="J26" s="102"/>
      <c r="K26" s="102"/>
      <c r="L26" s="102"/>
      <c r="M26" s="102"/>
      <c r="N26" s="17"/>
      <c r="O26" s="20"/>
      <c r="P26" s="17"/>
      <c r="Q26" s="20"/>
      <c r="R26" s="17"/>
      <c r="S26" s="20">
        <v>10</v>
      </c>
      <c r="T26" s="17"/>
      <c r="U26" s="20"/>
      <c r="V26" s="17"/>
      <c r="W26" s="20"/>
      <c r="X26" s="17"/>
      <c r="Y26" s="20"/>
    </row>
    <row r="27" spans="1:25" ht="16.5" customHeight="1">
      <c r="A27" s="11">
        <v>13</v>
      </c>
      <c r="B27" s="229" t="s">
        <v>77</v>
      </c>
      <c r="C27" s="13" t="s">
        <v>193</v>
      </c>
      <c r="D27" s="14" t="s">
        <v>120</v>
      </c>
      <c r="E27" s="15" t="s">
        <v>120</v>
      </c>
      <c r="F27" s="41">
        <v>30</v>
      </c>
      <c r="G27" s="17">
        <v>15</v>
      </c>
      <c r="H27" s="102">
        <v>15</v>
      </c>
      <c r="I27" s="19"/>
      <c r="J27" s="102"/>
      <c r="K27" s="102"/>
      <c r="L27" s="102"/>
      <c r="M27" s="102"/>
      <c r="N27" s="17"/>
      <c r="O27" s="20"/>
      <c r="P27" s="17"/>
      <c r="Q27" s="20"/>
      <c r="R27" s="17">
        <v>15</v>
      </c>
      <c r="S27" s="20">
        <v>15</v>
      </c>
      <c r="T27" s="17"/>
      <c r="U27" s="20"/>
      <c r="V27" s="17"/>
      <c r="W27" s="20"/>
      <c r="X27" s="17"/>
      <c r="Y27" s="20"/>
    </row>
    <row r="28" spans="1:25" ht="16.5" customHeight="1">
      <c r="A28" s="11">
        <v>14</v>
      </c>
      <c r="B28" s="229" t="s">
        <v>78</v>
      </c>
      <c r="C28" s="13" t="s">
        <v>194</v>
      </c>
      <c r="D28" s="14"/>
      <c r="E28" s="15" t="s">
        <v>118</v>
      </c>
      <c r="F28" s="41">
        <v>15</v>
      </c>
      <c r="G28" s="17"/>
      <c r="H28" s="102">
        <v>15</v>
      </c>
      <c r="I28" s="19"/>
      <c r="J28" s="102"/>
      <c r="K28" s="102"/>
      <c r="L28" s="102"/>
      <c r="M28" s="102"/>
      <c r="N28" s="17"/>
      <c r="O28" s="20"/>
      <c r="P28" s="17"/>
      <c r="Q28" s="20">
        <v>15</v>
      </c>
      <c r="R28" s="17"/>
      <c r="S28" s="20"/>
      <c r="T28" s="17"/>
      <c r="U28" s="20"/>
      <c r="V28" s="17"/>
      <c r="W28" s="20"/>
      <c r="X28" s="17"/>
      <c r="Y28" s="20"/>
    </row>
    <row r="29" spans="1:25" ht="16.5" customHeight="1">
      <c r="A29" s="11">
        <v>15</v>
      </c>
      <c r="B29" s="229" t="s">
        <v>79</v>
      </c>
      <c r="C29" s="13" t="s">
        <v>196</v>
      </c>
      <c r="D29" s="14"/>
      <c r="E29" s="15" t="s">
        <v>118</v>
      </c>
      <c r="F29" s="41">
        <v>15</v>
      </c>
      <c r="G29" s="17"/>
      <c r="H29" s="102"/>
      <c r="I29" s="19"/>
      <c r="J29" s="102">
        <v>15</v>
      </c>
      <c r="K29" s="102"/>
      <c r="L29" s="102"/>
      <c r="M29" s="102"/>
      <c r="N29" s="17"/>
      <c r="O29" s="20"/>
      <c r="P29" s="17"/>
      <c r="Q29" s="20">
        <v>15</v>
      </c>
      <c r="R29" s="17"/>
      <c r="S29" s="20"/>
      <c r="T29" s="17"/>
      <c r="U29" s="20"/>
      <c r="V29" s="17"/>
      <c r="W29" s="20"/>
      <c r="X29" s="17"/>
      <c r="Y29" s="20"/>
    </row>
    <row r="30" spans="1:25" ht="16.5" customHeight="1">
      <c r="A30" s="11">
        <v>16</v>
      </c>
      <c r="B30" s="229" t="s">
        <v>80</v>
      </c>
      <c r="C30" s="13" t="s">
        <v>195</v>
      </c>
      <c r="D30" s="14"/>
      <c r="E30" s="15" t="s">
        <v>119</v>
      </c>
      <c r="F30" s="41">
        <v>15</v>
      </c>
      <c r="G30" s="17">
        <v>15</v>
      </c>
      <c r="H30" s="102"/>
      <c r="I30" s="19"/>
      <c r="J30" s="102"/>
      <c r="K30" s="102"/>
      <c r="L30" s="102"/>
      <c r="M30" s="102"/>
      <c r="N30" s="17">
        <v>15</v>
      </c>
      <c r="O30" s="20"/>
      <c r="P30" s="17"/>
      <c r="Q30" s="20"/>
      <c r="R30" s="17"/>
      <c r="S30" s="20"/>
      <c r="T30" s="17"/>
      <c r="U30" s="20"/>
      <c r="V30" s="17"/>
      <c r="W30" s="20"/>
      <c r="X30" s="17"/>
      <c r="Y30" s="20"/>
    </row>
    <row r="31" spans="1:25" ht="16.5" customHeight="1">
      <c r="A31" s="11">
        <v>17</v>
      </c>
      <c r="B31" s="229" t="s">
        <v>81</v>
      </c>
      <c r="C31" s="13" t="s">
        <v>197</v>
      </c>
      <c r="D31" s="14" t="s">
        <v>119</v>
      </c>
      <c r="E31" s="15" t="s">
        <v>119</v>
      </c>
      <c r="F31" s="41">
        <v>30</v>
      </c>
      <c r="G31" s="17">
        <v>15</v>
      </c>
      <c r="H31" s="102">
        <v>15</v>
      </c>
      <c r="I31" s="19"/>
      <c r="J31" s="102"/>
      <c r="K31" s="102"/>
      <c r="L31" s="102"/>
      <c r="M31" s="102"/>
      <c r="N31" s="17">
        <v>15</v>
      </c>
      <c r="O31" s="20">
        <v>15</v>
      </c>
      <c r="P31" s="17"/>
      <c r="Q31" s="20"/>
      <c r="R31" s="17"/>
      <c r="S31" s="20"/>
      <c r="T31" s="17"/>
      <c r="U31" s="20"/>
      <c r="V31" s="17"/>
      <c r="W31" s="20"/>
      <c r="X31" s="17"/>
      <c r="Y31" s="20"/>
    </row>
    <row r="32" spans="1:25" ht="16.5" customHeight="1">
      <c r="A32" s="11">
        <v>18</v>
      </c>
      <c r="B32" s="229" t="s">
        <v>82</v>
      </c>
      <c r="C32" s="13" t="s">
        <v>198</v>
      </c>
      <c r="D32" s="14"/>
      <c r="E32" s="15" t="s">
        <v>120</v>
      </c>
      <c r="F32" s="41">
        <v>15</v>
      </c>
      <c r="G32" s="17"/>
      <c r="H32" s="102">
        <v>15</v>
      </c>
      <c r="I32" s="19"/>
      <c r="J32" s="102"/>
      <c r="K32" s="102"/>
      <c r="L32" s="102"/>
      <c r="M32" s="102"/>
      <c r="N32" s="17"/>
      <c r="O32" s="20"/>
      <c r="P32" s="17"/>
      <c r="Q32" s="20"/>
      <c r="R32" s="17"/>
      <c r="S32" s="20">
        <v>15</v>
      </c>
      <c r="T32" s="17"/>
      <c r="U32" s="20"/>
      <c r="V32" s="17"/>
      <c r="W32" s="20"/>
      <c r="X32" s="17"/>
      <c r="Y32" s="20"/>
    </row>
    <row r="33" spans="1:25" ht="16.5" customHeight="1">
      <c r="A33" s="11">
        <v>19</v>
      </c>
      <c r="B33" s="229" t="s">
        <v>83</v>
      </c>
      <c r="C33" s="13" t="s">
        <v>199</v>
      </c>
      <c r="D33" s="14"/>
      <c r="E33" s="15" t="s">
        <v>118</v>
      </c>
      <c r="F33" s="41">
        <v>15</v>
      </c>
      <c r="G33" s="17"/>
      <c r="H33" s="102"/>
      <c r="I33" s="19"/>
      <c r="J33" s="102">
        <v>15</v>
      </c>
      <c r="K33" s="102"/>
      <c r="L33" s="102"/>
      <c r="M33" s="102"/>
      <c r="N33" s="17"/>
      <c r="O33" s="20"/>
      <c r="P33" s="17"/>
      <c r="Q33" s="20">
        <v>15</v>
      </c>
      <c r="R33" s="17"/>
      <c r="S33" s="20"/>
      <c r="T33" s="17"/>
      <c r="U33" s="20"/>
      <c r="V33" s="17"/>
      <c r="W33" s="20"/>
      <c r="X33" s="17"/>
      <c r="Y33" s="20"/>
    </row>
    <row r="34" spans="1:33" ht="16.5" customHeight="1">
      <c r="A34" s="11">
        <v>20</v>
      </c>
      <c r="B34" s="229" t="s">
        <v>84</v>
      </c>
      <c r="C34" s="13" t="s">
        <v>200</v>
      </c>
      <c r="D34" s="14"/>
      <c r="E34" s="14" t="s">
        <v>118</v>
      </c>
      <c r="F34" s="41">
        <v>15</v>
      </c>
      <c r="G34" s="17"/>
      <c r="H34" s="102"/>
      <c r="I34" s="19"/>
      <c r="J34" s="102">
        <v>15</v>
      </c>
      <c r="K34" s="102"/>
      <c r="L34" s="102"/>
      <c r="M34" s="102"/>
      <c r="N34" s="17"/>
      <c r="O34" s="20"/>
      <c r="P34" s="17"/>
      <c r="Q34" s="20">
        <v>15</v>
      </c>
      <c r="R34" s="17"/>
      <c r="S34" s="20"/>
      <c r="T34" s="17"/>
      <c r="U34" s="20"/>
      <c r="V34" s="17"/>
      <c r="W34" s="20"/>
      <c r="X34" s="17"/>
      <c r="Y34" s="20"/>
      <c r="AA34" s="93"/>
      <c r="AB34" s="93"/>
      <c r="AC34" s="93"/>
      <c r="AD34" s="93"/>
      <c r="AE34" s="93"/>
      <c r="AF34" s="93"/>
      <c r="AG34" s="93"/>
    </row>
    <row r="35" spans="1:33" ht="16.5" customHeight="1" thickBot="1">
      <c r="A35" s="46">
        <v>21</v>
      </c>
      <c r="B35" s="230" t="s">
        <v>85</v>
      </c>
      <c r="C35" s="48" t="s">
        <v>201</v>
      </c>
      <c r="D35" s="49"/>
      <c r="E35" s="49" t="s">
        <v>118</v>
      </c>
      <c r="F35" s="50">
        <v>30</v>
      </c>
      <c r="G35" s="51"/>
      <c r="H35" s="30"/>
      <c r="I35" s="30"/>
      <c r="J35" s="30"/>
      <c r="K35" s="30"/>
      <c r="L35" s="30"/>
      <c r="M35" s="30">
        <v>30</v>
      </c>
      <c r="N35" s="51"/>
      <c r="O35" s="52"/>
      <c r="P35" s="51"/>
      <c r="Q35" s="52">
        <v>30</v>
      </c>
      <c r="R35" s="51"/>
      <c r="S35" s="52"/>
      <c r="T35" s="51"/>
      <c r="U35" s="52"/>
      <c r="V35" s="51"/>
      <c r="W35" s="52"/>
      <c r="X35" s="51"/>
      <c r="Y35" s="52"/>
      <c r="AA35" s="93"/>
      <c r="AB35" s="93"/>
      <c r="AC35" s="93"/>
      <c r="AD35" s="93"/>
      <c r="AE35" s="93"/>
      <c r="AF35" s="93"/>
      <c r="AG35" s="93"/>
    </row>
    <row r="36" spans="1:33" s="159" customFormat="1" ht="16.5" customHeight="1" thickBot="1" thickTop="1">
      <c r="A36" s="256" t="s">
        <v>11</v>
      </c>
      <c r="B36" s="257"/>
      <c r="C36" s="53"/>
      <c r="D36" s="55"/>
      <c r="E36" s="55"/>
      <c r="F36" s="32">
        <f aca="true" t="shared" si="2" ref="F36:Y36">SUM(F25:F35)</f>
        <v>210</v>
      </c>
      <c r="G36" s="113">
        <f t="shared" si="2"/>
        <v>55</v>
      </c>
      <c r="H36" s="114">
        <f t="shared" si="2"/>
        <v>80</v>
      </c>
      <c r="I36" s="114">
        <f t="shared" si="2"/>
        <v>0</v>
      </c>
      <c r="J36" s="114">
        <f t="shared" si="2"/>
        <v>45</v>
      </c>
      <c r="K36" s="114">
        <f t="shared" si="2"/>
        <v>0</v>
      </c>
      <c r="L36" s="114">
        <f t="shared" si="2"/>
        <v>0</v>
      </c>
      <c r="M36" s="114">
        <f t="shared" si="2"/>
        <v>30</v>
      </c>
      <c r="N36" s="113">
        <f t="shared" si="2"/>
        <v>40</v>
      </c>
      <c r="O36" s="115">
        <f t="shared" si="2"/>
        <v>25</v>
      </c>
      <c r="P36" s="113">
        <f t="shared" si="2"/>
        <v>0</v>
      </c>
      <c r="Q36" s="115">
        <f t="shared" si="2"/>
        <v>90</v>
      </c>
      <c r="R36" s="113">
        <f t="shared" si="2"/>
        <v>15</v>
      </c>
      <c r="S36" s="116">
        <f t="shared" si="2"/>
        <v>40</v>
      </c>
      <c r="T36" s="113">
        <f t="shared" si="2"/>
        <v>0</v>
      </c>
      <c r="U36" s="115">
        <f t="shared" si="2"/>
        <v>0</v>
      </c>
      <c r="V36" s="113">
        <f t="shared" si="2"/>
        <v>0</v>
      </c>
      <c r="W36" s="115">
        <f t="shared" si="2"/>
        <v>0</v>
      </c>
      <c r="X36" s="113">
        <f t="shared" si="2"/>
        <v>0</v>
      </c>
      <c r="Y36" s="115">
        <f t="shared" si="2"/>
        <v>0</v>
      </c>
      <c r="AA36" s="94"/>
      <c r="AB36" s="94"/>
      <c r="AC36" s="94"/>
      <c r="AD36" s="94"/>
      <c r="AE36" s="94"/>
      <c r="AF36" s="94"/>
      <c r="AG36" s="94"/>
    </row>
    <row r="37" spans="1:33" ht="16.5" customHeight="1" thickBot="1" thickTop="1">
      <c r="A37" s="242" t="s">
        <v>88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AA37" s="94"/>
      <c r="AB37" s="94"/>
      <c r="AC37" s="94"/>
      <c r="AD37" s="94"/>
      <c r="AE37" s="94"/>
      <c r="AF37" s="94"/>
      <c r="AG37" s="93"/>
    </row>
    <row r="38" spans="1:33" ht="16.5" customHeight="1" thickTop="1">
      <c r="A38" s="10">
        <v>22</v>
      </c>
      <c r="B38" s="118" t="s">
        <v>86</v>
      </c>
      <c r="C38" s="56" t="s">
        <v>202</v>
      </c>
      <c r="D38" s="57" t="s">
        <v>118</v>
      </c>
      <c r="E38" s="119"/>
      <c r="F38" s="58">
        <v>30</v>
      </c>
      <c r="G38" s="61">
        <v>15</v>
      </c>
      <c r="H38" s="90">
        <v>15</v>
      </c>
      <c r="I38" s="90"/>
      <c r="J38" s="90"/>
      <c r="K38" s="120"/>
      <c r="L38" s="120"/>
      <c r="M38" s="59"/>
      <c r="N38" s="121"/>
      <c r="O38" s="91"/>
      <c r="P38" s="61">
        <v>15</v>
      </c>
      <c r="Q38" s="59">
        <v>15</v>
      </c>
      <c r="R38" s="61"/>
      <c r="S38" s="59"/>
      <c r="T38" s="61"/>
      <c r="U38" s="59"/>
      <c r="V38" s="61"/>
      <c r="W38" s="59"/>
      <c r="X38" s="61"/>
      <c r="Y38" s="59"/>
      <c r="AA38" s="93"/>
      <c r="AB38" s="93"/>
      <c r="AC38" s="93"/>
      <c r="AD38" s="93"/>
      <c r="AE38" s="93"/>
      <c r="AF38" s="93"/>
      <c r="AG38" s="93"/>
    </row>
    <row r="39" spans="1:33" ht="16.5" customHeight="1" thickBot="1">
      <c r="A39" s="11">
        <v>23</v>
      </c>
      <c r="B39" s="62" t="s">
        <v>87</v>
      </c>
      <c r="C39" s="13" t="s">
        <v>203</v>
      </c>
      <c r="D39" s="14"/>
      <c r="E39" s="63" t="s">
        <v>120</v>
      </c>
      <c r="F39" s="41">
        <v>30</v>
      </c>
      <c r="G39" s="64"/>
      <c r="H39" s="102">
        <v>30</v>
      </c>
      <c r="I39" s="102"/>
      <c r="J39" s="102"/>
      <c r="K39" s="21"/>
      <c r="L39" s="21"/>
      <c r="M39" s="20"/>
      <c r="N39" s="17"/>
      <c r="O39" s="65"/>
      <c r="P39" s="17"/>
      <c r="Q39" s="20"/>
      <c r="R39" s="17"/>
      <c r="S39" s="20">
        <v>30</v>
      </c>
      <c r="T39" s="17"/>
      <c r="U39" s="20"/>
      <c r="V39" s="17"/>
      <c r="W39" s="20"/>
      <c r="X39" s="17"/>
      <c r="Y39" s="20"/>
      <c r="AA39" s="93"/>
      <c r="AB39" s="93"/>
      <c r="AC39" s="93"/>
      <c r="AD39" s="93"/>
      <c r="AE39" s="93"/>
      <c r="AF39" s="93"/>
      <c r="AG39" s="93"/>
    </row>
    <row r="40" spans="1:25" ht="16.5" customHeight="1" hidden="1">
      <c r="A40" s="11"/>
      <c r="B40" s="62"/>
      <c r="C40" s="13"/>
      <c r="D40" s="14"/>
      <c r="E40" s="63"/>
      <c r="F40" s="41">
        <f>SUM(G40:M40)</f>
        <v>0</v>
      </c>
      <c r="G40" s="64"/>
      <c r="H40" s="102"/>
      <c r="I40" s="102"/>
      <c r="J40" s="102"/>
      <c r="K40" s="21"/>
      <c r="L40" s="21"/>
      <c r="M40" s="20"/>
      <c r="N40" s="17"/>
      <c r="O40" s="65"/>
      <c r="P40" s="64"/>
      <c r="Q40" s="20"/>
      <c r="R40" s="64"/>
      <c r="S40" s="20"/>
      <c r="T40" s="17"/>
      <c r="U40" s="20"/>
      <c r="V40" s="64"/>
      <c r="W40" s="20"/>
      <c r="X40" s="17"/>
      <c r="Y40" s="20"/>
    </row>
    <row r="41" spans="1:25" ht="16.5" customHeight="1" hidden="1">
      <c r="A41" s="11"/>
      <c r="B41" s="62"/>
      <c r="C41" s="13"/>
      <c r="D41" s="14"/>
      <c r="E41" s="63"/>
      <c r="F41" s="41">
        <f>SUM(G41:M41)</f>
        <v>0</v>
      </c>
      <c r="G41" s="64"/>
      <c r="H41" s="102"/>
      <c r="I41" s="102"/>
      <c r="J41" s="102"/>
      <c r="K41" s="21"/>
      <c r="L41" s="21"/>
      <c r="M41" s="20"/>
      <c r="N41" s="17"/>
      <c r="O41" s="65"/>
      <c r="P41" s="64"/>
      <c r="Q41" s="20"/>
      <c r="R41" s="64"/>
      <c r="S41" s="20"/>
      <c r="T41" s="17"/>
      <c r="U41" s="20"/>
      <c r="V41" s="64"/>
      <c r="W41" s="20"/>
      <c r="X41" s="17"/>
      <c r="Y41" s="20"/>
    </row>
    <row r="42" spans="1:25" ht="16.5" customHeight="1" hidden="1" thickBot="1">
      <c r="A42" s="11"/>
      <c r="B42" s="62"/>
      <c r="C42" s="13"/>
      <c r="D42" s="14"/>
      <c r="E42" s="63"/>
      <c r="F42" s="41">
        <f>SUM(G42:M42)</f>
        <v>0</v>
      </c>
      <c r="G42" s="64"/>
      <c r="H42" s="102"/>
      <c r="I42" s="102"/>
      <c r="J42" s="102"/>
      <c r="K42" s="21"/>
      <c r="L42" s="21"/>
      <c r="M42" s="29"/>
      <c r="N42" s="64"/>
      <c r="O42" s="66"/>
      <c r="P42" s="17"/>
      <c r="Q42" s="20"/>
      <c r="R42" s="64"/>
      <c r="S42" s="52"/>
      <c r="T42" s="17"/>
      <c r="U42" s="20"/>
      <c r="V42" s="64"/>
      <c r="W42" s="52"/>
      <c r="X42" s="17"/>
      <c r="Y42" s="20"/>
    </row>
    <row r="43" spans="1:25" s="159" customFormat="1" ht="16.5" customHeight="1" thickBot="1" thickTop="1">
      <c r="A43" s="256" t="s">
        <v>11</v>
      </c>
      <c r="B43" s="257"/>
      <c r="C43" s="31"/>
      <c r="D43" s="33"/>
      <c r="E43" s="33"/>
      <c r="F43" s="32">
        <f>SUM(F38:F42)</f>
        <v>60</v>
      </c>
      <c r="G43" s="34">
        <f aca="true" t="shared" si="3" ref="G43:Y43">SUM(G38:G42)</f>
        <v>15</v>
      </c>
      <c r="H43" s="35">
        <f t="shared" si="3"/>
        <v>45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6">
        <f t="shared" si="3"/>
        <v>0</v>
      </c>
      <c r="N43" s="34">
        <f t="shared" si="3"/>
        <v>0</v>
      </c>
      <c r="O43" s="36">
        <f t="shared" si="3"/>
        <v>0</v>
      </c>
      <c r="P43" s="34">
        <f t="shared" si="3"/>
        <v>15</v>
      </c>
      <c r="Q43" s="36">
        <f t="shared" si="3"/>
        <v>15</v>
      </c>
      <c r="R43" s="34">
        <f t="shared" si="3"/>
        <v>0</v>
      </c>
      <c r="S43" s="36">
        <f t="shared" si="3"/>
        <v>30</v>
      </c>
      <c r="T43" s="34">
        <f t="shared" si="3"/>
        <v>0</v>
      </c>
      <c r="U43" s="36">
        <f t="shared" si="3"/>
        <v>0</v>
      </c>
      <c r="V43" s="34">
        <f t="shared" si="3"/>
        <v>0</v>
      </c>
      <c r="W43" s="36">
        <f t="shared" si="3"/>
        <v>0</v>
      </c>
      <c r="X43" s="34">
        <f t="shared" si="3"/>
        <v>0</v>
      </c>
      <c r="Y43" s="36">
        <f t="shared" si="3"/>
        <v>0</v>
      </c>
    </row>
    <row r="44" spans="1:25" ht="16.5" customHeight="1" thickBot="1" thickTop="1">
      <c r="A44" s="248" t="s">
        <v>89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</row>
    <row r="45" spans="1:25" ht="16.5" customHeight="1" thickTop="1">
      <c r="A45" s="39">
        <v>24</v>
      </c>
      <c r="B45" s="228" t="s">
        <v>90</v>
      </c>
      <c r="C45" s="38" t="s">
        <v>204</v>
      </c>
      <c r="D45" s="40"/>
      <c r="E45" s="40" t="s">
        <v>118</v>
      </c>
      <c r="F45" s="41">
        <v>45</v>
      </c>
      <c r="G45" s="42">
        <v>15</v>
      </c>
      <c r="H45" s="43">
        <v>30</v>
      </c>
      <c r="I45" s="43"/>
      <c r="J45" s="43"/>
      <c r="K45" s="43"/>
      <c r="L45" s="43"/>
      <c r="M45" s="43"/>
      <c r="N45" s="42"/>
      <c r="O45" s="44"/>
      <c r="P45" s="42">
        <v>15</v>
      </c>
      <c r="Q45" s="44">
        <v>30</v>
      </c>
      <c r="R45" s="42"/>
      <c r="S45" s="60"/>
      <c r="T45" s="42"/>
      <c r="U45" s="44"/>
      <c r="V45" s="42"/>
      <c r="W45" s="44"/>
      <c r="X45" s="42"/>
      <c r="Y45" s="44"/>
    </row>
    <row r="46" spans="1:25" ht="16.5" customHeight="1">
      <c r="A46" s="11">
        <v>25</v>
      </c>
      <c r="B46" s="227" t="s">
        <v>91</v>
      </c>
      <c r="C46" s="13" t="s">
        <v>205</v>
      </c>
      <c r="D46" s="14"/>
      <c r="E46" s="14" t="s">
        <v>120</v>
      </c>
      <c r="F46" s="16">
        <v>45</v>
      </c>
      <c r="G46" s="17">
        <v>15</v>
      </c>
      <c r="H46" s="102">
        <v>30</v>
      </c>
      <c r="I46" s="102"/>
      <c r="J46" s="102"/>
      <c r="K46" s="102"/>
      <c r="L46" s="102"/>
      <c r="M46" s="102"/>
      <c r="N46" s="17"/>
      <c r="O46" s="20"/>
      <c r="P46" s="17"/>
      <c r="Q46" s="20"/>
      <c r="R46" s="17">
        <v>15</v>
      </c>
      <c r="S46" s="67">
        <v>30</v>
      </c>
      <c r="T46" s="17"/>
      <c r="U46" s="20"/>
      <c r="V46" s="17"/>
      <c r="W46" s="20"/>
      <c r="X46" s="17"/>
      <c r="Y46" s="20"/>
    </row>
    <row r="47" spans="1:25" ht="16.5" customHeight="1">
      <c r="A47" s="11">
        <v>26</v>
      </c>
      <c r="B47" s="227" t="s">
        <v>92</v>
      </c>
      <c r="C47" s="13" t="s">
        <v>206</v>
      </c>
      <c r="D47" s="14" t="s">
        <v>121</v>
      </c>
      <c r="E47" s="14" t="s">
        <v>121</v>
      </c>
      <c r="F47" s="16">
        <v>45</v>
      </c>
      <c r="G47" s="17">
        <v>15</v>
      </c>
      <c r="H47" s="102">
        <v>30</v>
      </c>
      <c r="I47" s="102"/>
      <c r="J47" s="102"/>
      <c r="K47" s="102"/>
      <c r="L47" s="102"/>
      <c r="M47" s="102"/>
      <c r="N47" s="17"/>
      <c r="O47" s="20"/>
      <c r="P47" s="17"/>
      <c r="Q47" s="20"/>
      <c r="R47" s="17"/>
      <c r="S47" s="67"/>
      <c r="T47" s="17">
        <v>15</v>
      </c>
      <c r="U47" s="20">
        <v>30</v>
      </c>
      <c r="V47" s="17"/>
      <c r="W47" s="20"/>
      <c r="X47" s="17"/>
      <c r="Y47" s="20"/>
    </row>
    <row r="48" spans="1:25" ht="16.5" customHeight="1">
      <c r="A48" s="11">
        <v>27</v>
      </c>
      <c r="B48" s="227" t="s">
        <v>93</v>
      </c>
      <c r="C48" s="13" t="s">
        <v>207</v>
      </c>
      <c r="D48" s="14"/>
      <c r="E48" s="14" t="s">
        <v>118</v>
      </c>
      <c r="F48" s="16">
        <v>10</v>
      </c>
      <c r="G48" s="17"/>
      <c r="H48" s="102"/>
      <c r="I48" s="102"/>
      <c r="J48" s="102">
        <v>10</v>
      </c>
      <c r="K48" s="102"/>
      <c r="L48" s="102"/>
      <c r="M48" s="102"/>
      <c r="N48" s="17"/>
      <c r="O48" s="20"/>
      <c r="P48" s="17"/>
      <c r="Q48" s="20">
        <v>10</v>
      </c>
      <c r="R48" s="17"/>
      <c r="S48" s="67"/>
      <c r="T48" s="17"/>
      <c r="U48" s="20"/>
      <c r="V48" s="17"/>
      <c r="W48" s="20"/>
      <c r="X48" s="17"/>
      <c r="Y48" s="20"/>
    </row>
    <row r="49" spans="1:25" ht="16.5" customHeight="1">
      <c r="A49" s="11">
        <v>28</v>
      </c>
      <c r="B49" s="227" t="s">
        <v>94</v>
      </c>
      <c r="C49" s="13" t="s">
        <v>208</v>
      </c>
      <c r="D49" s="14"/>
      <c r="E49" s="14" t="s">
        <v>120</v>
      </c>
      <c r="F49" s="16">
        <v>15</v>
      </c>
      <c r="G49" s="17"/>
      <c r="H49" s="102"/>
      <c r="I49" s="102"/>
      <c r="J49" s="102">
        <v>15</v>
      </c>
      <c r="K49" s="102"/>
      <c r="L49" s="102"/>
      <c r="M49" s="102"/>
      <c r="N49" s="17"/>
      <c r="O49" s="20"/>
      <c r="P49" s="17"/>
      <c r="Q49" s="20"/>
      <c r="R49" s="17"/>
      <c r="S49" s="67">
        <v>15</v>
      </c>
      <c r="T49" s="17"/>
      <c r="U49" s="20"/>
      <c r="V49" s="17"/>
      <c r="W49" s="20"/>
      <c r="X49" s="17"/>
      <c r="Y49" s="20"/>
    </row>
    <row r="50" spans="1:25" ht="16.5" customHeight="1">
      <c r="A50" s="11">
        <v>29</v>
      </c>
      <c r="B50" s="227" t="s">
        <v>95</v>
      </c>
      <c r="C50" s="13" t="s">
        <v>209</v>
      </c>
      <c r="D50" s="14"/>
      <c r="E50" s="14" t="s">
        <v>121</v>
      </c>
      <c r="F50" s="16">
        <v>15</v>
      </c>
      <c r="G50" s="17"/>
      <c r="H50" s="102"/>
      <c r="I50" s="102"/>
      <c r="J50" s="102">
        <v>15</v>
      </c>
      <c r="K50" s="102"/>
      <c r="L50" s="102"/>
      <c r="M50" s="102"/>
      <c r="N50" s="17"/>
      <c r="O50" s="20"/>
      <c r="P50" s="17"/>
      <c r="Q50" s="20"/>
      <c r="R50" s="17"/>
      <c r="S50" s="67"/>
      <c r="T50" s="17"/>
      <c r="U50" s="20">
        <v>15</v>
      </c>
      <c r="V50" s="17"/>
      <c r="W50" s="20"/>
      <c r="X50" s="17"/>
      <c r="Y50" s="20"/>
    </row>
    <row r="51" spans="1:25" ht="16.5" customHeight="1">
      <c r="A51" s="11">
        <v>30</v>
      </c>
      <c r="B51" s="227" t="s">
        <v>96</v>
      </c>
      <c r="C51" s="13" t="s">
        <v>210</v>
      </c>
      <c r="D51" s="14"/>
      <c r="E51" s="14" t="s">
        <v>120</v>
      </c>
      <c r="F51" s="16">
        <v>40</v>
      </c>
      <c r="G51" s="17"/>
      <c r="H51" s="102"/>
      <c r="I51" s="102"/>
      <c r="J51" s="102"/>
      <c r="K51" s="102"/>
      <c r="L51" s="102"/>
      <c r="M51" s="102">
        <v>40</v>
      </c>
      <c r="N51" s="17"/>
      <c r="O51" s="20"/>
      <c r="P51" s="17"/>
      <c r="Q51" s="20"/>
      <c r="R51" s="17"/>
      <c r="S51" s="67">
        <v>40</v>
      </c>
      <c r="T51" s="17"/>
      <c r="U51" s="20"/>
      <c r="V51" s="17"/>
      <c r="W51" s="20"/>
      <c r="X51" s="17"/>
      <c r="Y51" s="20"/>
    </row>
    <row r="52" spans="1:25" ht="16.5" customHeight="1">
      <c r="A52" s="11">
        <v>31</v>
      </c>
      <c r="B52" s="227" t="s">
        <v>97</v>
      </c>
      <c r="C52" s="13" t="s">
        <v>211</v>
      </c>
      <c r="D52" s="14"/>
      <c r="E52" s="14" t="s">
        <v>121</v>
      </c>
      <c r="F52" s="16">
        <v>40</v>
      </c>
      <c r="G52" s="17"/>
      <c r="H52" s="102"/>
      <c r="I52" s="102"/>
      <c r="J52" s="102"/>
      <c r="K52" s="102"/>
      <c r="L52" s="102"/>
      <c r="M52" s="102">
        <v>40</v>
      </c>
      <c r="N52" s="17"/>
      <c r="O52" s="20"/>
      <c r="P52" s="17"/>
      <c r="Q52" s="20"/>
      <c r="R52" s="17"/>
      <c r="S52" s="67"/>
      <c r="T52" s="17"/>
      <c r="U52" s="20">
        <v>40</v>
      </c>
      <c r="V52" s="17"/>
      <c r="W52" s="20"/>
      <c r="X52" s="17"/>
      <c r="Y52" s="20"/>
    </row>
    <row r="53" spans="1:25" ht="16.5" customHeight="1">
      <c r="A53" s="11">
        <v>32</v>
      </c>
      <c r="B53" s="227" t="s">
        <v>98</v>
      </c>
      <c r="C53" s="13" t="s">
        <v>212</v>
      </c>
      <c r="D53" s="14"/>
      <c r="E53" s="14" t="s">
        <v>118</v>
      </c>
      <c r="F53" s="16">
        <v>10</v>
      </c>
      <c r="G53" s="17"/>
      <c r="H53" s="102">
        <v>10</v>
      </c>
      <c r="I53" s="102"/>
      <c r="J53" s="102"/>
      <c r="K53" s="102"/>
      <c r="L53" s="102"/>
      <c r="M53" s="102"/>
      <c r="N53" s="17"/>
      <c r="O53" s="20"/>
      <c r="P53" s="17"/>
      <c r="Q53" s="20">
        <v>10</v>
      </c>
      <c r="R53" s="17"/>
      <c r="S53" s="67"/>
      <c r="T53" s="17"/>
      <c r="U53" s="20"/>
      <c r="V53" s="17"/>
      <c r="W53" s="20"/>
      <c r="X53" s="17"/>
      <c r="Y53" s="20"/>
    </row>
    <row r="54" spans="1:25" ht="16.5" customHeight="1" thickBot="1">
      <c r="A54" s="68">
        <v>33</v>
      </c>
      <c r="B54" s="227" t="s">
        <v>99</v>
      </c>
      <c r="C54" s="13" t="s">
        <v>213</v>
      </c>
      <c r="D54" s="14"/>
      <c r="E54" s="14" t="s">
        <v>118</v>
      </c>
      <c r="F54" s="16">
        <v>5</v>
      </c>
      <c r="G54" s="17">
        <v>5</v>
      </c>
      <c r="H54" s="102"/>
      <c r="I54" s="102"/>
      <c r="J54" s="102"/>
      <c r="K54" s="102"/>
      <c r="L54" s="102"/>
      <c r="M54" s="102"/>
      <c r="N54" s="17"/>
      <c r="O54" s="20"/>
      <c r="P54" s="17">
        <v>5</v>
      </c>
      <c r="Q54" s="20"/>
      <c r="R54" s="17"/>
      <c r="S54" s="67"/>
      <c r="T54" s="17"/>
      <c r="U54" s="20"/>
      <c r="V54" s="17"/>
      <c r="W54" s="20"/>
      <c r="X54" s="17"/>
      <c r="Y54" s="20"/>
    </row>
    <row r="55" spans="1:25" s="159" customFormat="1" ht="16.5" customHeight="1" thickBot="1" thickTop="1">
      <c r="A55" s="285" t="s">
        <v>11</v>
      </c>
      <c r="B55" s="267"/>
      <c r="C55" s="81"/>
      <c r="D55" s="83"/>
      <c r="E55" s="83"/>
      <c r="F55" s="82">
        <f>SUM(F45:F54)</f>
        <v>270</v>
      </c>
      <c r="G55" s="84">
        <f aca="true" t="shared" si="4" ref="G55:Y55">SUM(G45:G54)</f>
        <v>50</v>
      </c>
      <c r="H55" s="85">
        <f t="shared" si="4"/>
        <v>100</v>
      </c>
      <c r="I55" s="85">
        <f t="shared" si="4"/>
        <v>0</v>
      </c>
      <c r="J55" s="85">
        <f t="shared" si="4"/>
        <v>40</v>
      </c>
      <c r="K55" s="85">
        <f t="shared" si="4"/>
        <v>0</v>
      </c>
      <c r="L55" s="85">
        <f t="shared" si="4"/>
        <v>0</v>
      </c>
      <c r="M55" s="86">
        <f t="shared" si="4"/>
        <v>80</v>
      </c>
      <c r="N55" s="84">
        <f t="shared" si="4"/>
        <v>0</v>
      </c>
      <c r="O55" s="86">
        <f t="shared" si="4"/>
        <v>0</v>
      </c>
      <c r="P55" s="84">
        <f t="shared" si="4"/>
        <v>20</v>
      </c>
      <c r="Q55" s="86">
        <f t="shared" si="4"/>
        <v>50</v>
      </c>
      <c r="R55" s="84">
        <f t="shared" si="4"/>
        <v>15</v>
      </c>
      <c r="S55" s="86">
        <f t="shared" si="4"/>
        <v>85</v>
      </c>
      <c r="T55" s="84">
        <f t="shared" si="4"/>
        <v>15</v>
      </c>
      <c r="U55" s="86">
        <f t="shared" si="4"/>
        <v>85</v>
      </c>
      <c r="V55" s="84">
        <f t="shared" si="4"/>
        <v>0</v>
      </c>
      <c r="W55" s="86">
        <f t="shared" si="4"/>
        <v>0</v>
      </c>
      <c r="X55" s="84">
        <f t="shared" si="4"/>
        <v>0</v>
      </c>
      <c r="Y55" s="86">
        <f t="shared" si="4"/>
        <v>0</v>
      </c>
    </row>
    <row r="56" spans="1:25" ht="16.5" customHeight="1" thickBot="1" thickTop="1">
      <c r="A56" s="248" t="s">
        <v>106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</row>
    <row r="57" spans="1:25" ht="16.5" customHeight="1" thickTop="1">
      <c r="A57" s="39">
        <v>34</v>
      </c>
      <c r="B57" s="228" t="s">
        <v>100</v>
      </c>
      <c r="C57" s="38" t="s">
        <v>214</v>
      </c>
      <c r="D57" s="40" t="s">
        <v>119</v>
      </c>
      <c r="E57" s="40"/>
      <c r="F57" s="41">
        <v>30</v>
      </c>
      <c r="G57" s="42">
        <v>30</v>
      </c>
      <c r="H57" s="43"/>
      <c r="I57" s="43"/>
      <c r="J57" s="43"/>
      <c r="K57" s="43"/>
      <c r="L57" s="43"/>
      <c r="M57" s="43"/>
      <c r="N57" s="42">
        <v>30</v>
      </c>
      <c r="O57" s="44"/>
      <c r="P57" s="42"/>
      <c r="Q57" s="44"/>
      <c r="R57" s="42"/>
      <c r="S57" s="60"/>
      <c r="T57" s="42"/>
      <c r="U57" s="44"/>
      <c r="V57" s="42"/>
      <c r="W57" s="44"/>
      <c r="X57" s="42"/>
      <c r="Y57" s="44"/>
    </row>
    <row r="58" spans="1:25" ht="16.5" customHeight="1">
      <c r="A58" s="39">
        <v>35</v>
      </c>
      <c r="B58" s="228" t="s">
        <v>101</v>
      </c>
      <c r="C58" s="38" t="s">
        <v>215</v>
      </c>
      <c r="D58" s="40" t="s">
        <v>118</v>
      </c>
      <c r="E58" s="40"/>
      <c r="F58" s="41">
        <v>30</v>
      </c>
      <c r="G58" s="42">
        <v>30</v>
      </c>
      <c r="H58" s="43"/>
      <c r="I58" s="43"/>
      <c r="J58" s="43"/>
      <c r="K58" s="43"/>
      <c r="L58" s="43"/>
      <c r="M58" s="43"/>
      <c r="N58" s="42"/>
      <c r="O58" s="44"/>
      <c r="P58" s="42">
        <v>30</v>
      </c>
      <c r="Q58" s="44"/>
      <c r="R58" s="42"/>
      <c r="S58" s="60"/>
      <c r="T58" s="42"/>
      <c r="U58" s="44"/>
      <c r="V58" s="42"/>
      <c r="W58" s="44"/>
      <c r="X58" s="42"/>
      <c r="Y58" s="44"/>
    </row>
    <row r="59" spans="1:25" ht="16.5" customHeight="1">
      <c r="A59" s="11">
        <v>36</v>
      </c>
      <c r="B59" s="227" t="s">
        <v>102</v>
      </c>
      <c r="C59" s="13" t="s">
        <v>216</v>
      </c>
      <c r="D59" s="14"/>
      <c r="E59" s="14" t="s">
        <v>118</v>
      </c>
      <c r="F59" s="16">
        <v>30</v>
      </c>
      <c r="G59" s="17"/>
      <c r="H59" s="102"/>
      <c r="I59" s="102">
        <v>30</v>
      </c>
      <c r="J59" s="102"/>
      <c r="K59" s="102"/>
      <c r="L59" s="102"/>
      <c r="M59" s="102"/>
      <c r="N59" s="17"/>
      <c r="O59" s="20">
        <v>30</v>
      </c>
      <c r="P59" s="17"/>
      <c r="Q59" s="20"/>
      <c r="R59" s="17"/>
      <c r="S59" s="67"/>
      <c r="T59" s="17"/>
      <c r="U59" s="20"/>
      <c r="V59" s="17"/>
      <c r="W59" s="20"/>
      <c r="X59" s="17"/>
      <c r="Y59" s="20"/>
    </row>
    <row r="60" spans="1:25" ht="16.5" customHeight="1">
      <c r="A60" s="11">
        <v>37</v>
      </c>
      <c r="B60" s="227" t="s">
        <v>103</v>
      </c>
      <c r="C60" s="13" t="s">
        <v>217</v>
      </c>
      <c r="D60" s="14"/>
      <c r="E60" s="14" t="s">
        <v>118</v>
      </c>
      <c r="F60" s="16">
        <v>30</v>
      </c>
      <c r="G60" s="17"/>
      <c r="H60" s="102"/>
      <c r="I60" s="102">
        <v>30</v>
      </c>
      <c r="J60" s="102"/>
      <c r="K60" s="102"/>
      <c r="L60" s="102"/>
      <c r="M60" s="102"/>
      <c r="N60" s="17"/>
      <c r="O60" s="20"/>
      <c r="P60" s="17"/>
      <c r="Q60" s="20">
        <v>30</v>
      </c>
      <c r="R60" s="17"/>
      <c r="S60" s="67"/>
      <c r="T60" s="17"/>
      <c r="U60" s="20"/>
      <c r="V60" s="17"/>
      <c r="W60" s="20"/>
      <c r="X60" s="17"/>
      <c r="Y60" s="20"/>
    </row>
    <row r="61" spans="1:25" ht="16.5" customHeight="1">
      <c r="A61" s="11">
        <v>38</v>
      </c>
      <c r="B61" s="227" t="s">
        <v>104</v>
      </c>
      <c r="C61" s="13" t="s">
        <v>218</v>
      </c>
      <c r="D61" s="14"/>
      <c r="E61" s="14" t="s">
        <v>118</v>
      </c>
      <c r="F61" s="16">
        <v>30</v>
      </c>
      <c r="G61" s="17"/>
      <c r="H61" s="102"/>
      <c r="I61" s="102">
        <v>30</v>
      </c>
      <c r="J61" s="102"/>
      <c r="K61" s="102"/>
      <c r="L61" s="102"/>
      <c r="M61" s="102"/>
      <c r="N61" s="17"/>
      <c r="O61" s="20"/>
      <c r="P61" s="17"/>
      <c r="Q61" s="20">
        <v>30</v>
      </c>
      <c r="R61" s="17"/>
      <c r="S61" s="67"/>
      <c r="T61" s="17"/>
      <c r="U61" s="20"/>
      <c r="V61" s="17"/>
      <c r="W61" s="20"/>
      <c r="X61" s="17"/>
      <c r="Y61" s="20"/>
    </row>
    <row r="62" spans="1:25" ht="16.5" customHeight="1" thickBot="1">
      <c r="A62" s="46">
        <v>39</v>
      </c>
      <c r="B62" s="227" t="s">
        <v>105</v>
      </c>
      <c r="C62" s="13" t="s">
        <v>219</v>
      </c>
      <c r="D62" s="14"/>
      <c r="E62" s="14" t="s">
        <v>118</v>
      </c>
      <c r="F62" s="16">
        <v>30</v>
      </c>
      <c r="G62" s="17"/>
      <c r="H62" s="102"/>
      <c r="I62" s="102">
        <v>30</v>
      </c>
      <c r="J62" s="102"/>
      <c r="K62" s="102"/>
      <c r="L62" s="102"/>
      <c r="M62" s="102"/>
      <c r="N62" s="17"/>
      <c r="O62" s="20"/>
      <c r="P62" s="17"/>
      <c r="Q62" s="20">
        <v>30</v>
      </c>
      <c r="R62" s="17"/>
      <c r="S62" s="67"/>
      <c r="T62" s="17"/>
      <c r="U62" s="20"/>
      <c r="V62" s="17"/>
      <c r="W62" s="20"/>
      <c r="X62" s="17"/>
      <c r="Y62" s="20"/>
    </row>
    <row r="63" spans="1:25" s="159" customFormat="1" ht="16.5" customHeight="1" thickBot="1" thickTop="1">
      <c r="A63" s="266" t="s">
        <v>11</v>
      </c>
      <c r="B63" s="267"/>
      <c r="C63" s="81"/>
      <c r="D63" s="83"/>
      <c r="E63" s="83"/>
      <c r="F63" s="82">
        <f>SUM(F57:F62)</f>
        <v>180</v>
      </c>
      <c r="G63" s="84">
        <f aca="true" t="shared" si="5" ref="G63:Y63">SUM(G57:G62)</f>
        <v>60</v>
      </c>
      <c r="H63" s="85">
        <f t="shared" si="5"/>
        <v>0</v>
      </c>
      <c r="I63" s="85">
        <f t="shared" si="5"/>
        <v>120</v>
      </c>
      <c r="J63" s="85">
        <f t="shared" si="5"/>
        <v>0</v>
      </c>
      <c r="K63" s="85">
        <f t="shared" si="5"/>
        <v>0</v>
      </c>
      <c r="L63" s="85">
        <f t="shared" si="5"/>
        <v>0</v>
      </c>
      <c r="M63" s="85">
        <f t="shared" si="5"/>
        <v>0</v>
      </c>
      <c r="N63" s="84">
        <f t="shared" si="5"/>
        <v>30</v>
      </c>
      <c r="O63" s="86">
        <f t="shared" si="5"/>
        <v>30</v>
      </c>
      <c r="P63" s="84">
        <f t="shared" si="5"/>
        <v>30</v>
      </c>
      <c r="Q63" s="86">
        <f t="shared" si="5"/>
        <v>90</v>
      </c>
      <c r="R63" s="84">
        <f t="shared" si="5"/>
        <v>0</v>
      </c>
      <c r="S63" s="86">
        <f t="shared" si="5"/>
        <v>0</v>
      </c>
      <c r="T63" s="84">
        <f t="shared" si="5"/>
        <v>0</v>
      </c>
      <c r="U63" s="86">
        <f t="shared" si="5"/>
        <v>0</v>
      </c>
      <c r="V63" s="84">
        <f t="shared" si="5"/>
        <v>0</v>
      </c>
      <c r="W63" s="86">
        <f t="shared" si="5"/>
        <v>0</v>
      </c>
      <c r="X63" s="84">
        <f t="shared" si="5"/>
        <v>0</v>
      </c>
      <c r="Y63" s="86">
        <f t="shared" si="5"/>
        <v>0</v>
      </c>
    </row>
    <row r="64" spans="1:25" s="159" customFormat="1" ht="16.5" customHeight="1" thickBot="1" thickTop="1">
      <c r="A64" s="248" t="s">
        <v>109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</row>
    <row r="65" spans="1:25" ht="16.5" customHeight="1" thickTop="1">
      <c r="A65" s="39">
        <v>40</v>
      </c>
      <c r="B65" s="303" t="s">
        <v>238</v>
      </c>
      <c r="C65" s="38" t="s">
        <v>220</v>
      </c>
      <c r="D65" s="40"/>
      <c r="E65" s="40" t="s">
        <v>119</v>
      </c>
      <c r="F65" s="41">
        <v>30</v>
      </c>
      <c r="G65" s="42">
        <v>30</v>
      </c>
      <c r="H65" s="43"/>
      <c r="I65" s="43"/>
      <c r="J65" s="43"/>
      <c r="K65" s="43"/>
      <c r="L65" s="43"/>
      <c r="M65" s="43"/>
      <c r="N65" s="42">
        <v>30</v>
      </c>
      <c r="O65" s="44"/>
      <c r="P65" s="42"/>
      <c r="Q65" s="44"/>
      <c r="R65" s="42"/>
      <c r="S65" s="60"/>
      <c r="T65" s="42"/>
      <c r="U65" s="44"/>
      <c r="V65" s="42"/>
      <c r="W65" s="44"/>
      <c r="X65" s="42"/>
      <c r="Y65" s="44"/>
    </row>
    <row r="66" spans="1:25" ht="16.5" customHeight="1">
      <c r="A66" s="11">
        <v>41</v>
      </c>
      <c r="B66" s="304"/>
      <c r="C66" s="13" t="s">
        <v>221</v>
      </c>
      <c r="D66" s="14"/>
      <c r="E66" s="14" t="s">
        <v>118</v>
      </c>
      <c r="F66" s="16">
        <v>30</v>
      </c>
      <c r="G66" s="17">
        <v>30</v>
      </c>
      <c r="H66" s="102"/>
      <c r="I66" s="102"/>
      <c r="J66" s="102"/>
      <c r="K66" s="102"/>
      <c r="L66" s="102"/>
      <c r="M66" s="102"/>
      <c r="N66" s="17"/>
      <c r="O66" s="20"/>
      <c r="P66" s="17">
        <v>30</v>
      </c>
      <c r="Q66" s="20"/>
      <c r="R66" s="17"/>
      <c r="S66" s="67"/>
      <c r="T66" s="17"/>
      <c r="U66" s="20"/>
      <c r="V66" s="17"/>
      <c r="W66" s="20"/>
      <c r="X66" s="17"/>
      <c r="Y66" s="20"/>
    </row>
    <row r="67" spans="1:25" ht="16.5" customHeight="1">
      <c r="A67" s="11">
        <v>42</v>
      </c>
      <c r="B67" s="304"/>
      <c r="C67" s="13" t="s">
        <v>222</v>
      </c>
      <c r="D67" s="14"/>
      <c r="E67" s="14" t="s">
        <v>120</v>
      </c>
      <c r="F67" s="16">
        <v>30</v>
      </c>
      <c r="G67" s="17">
        <v>30</v>
      </c>
      <c r="H67" s="102"/>
      <c r="I67" s="102"/>
      <c r="J67" s="102"/>
      <c r="K67" s="102"/>
      <c r="L67" s="102"/>
      <c r="M67" s="102"/>
      <c r="N67" s="17"/>
      <c r="O67" s="20"/>
      <c r="P67" s="17"/>
      <c r="Q67" s="20"/>
      <c r="R67" s="17">
        <v>30</v>
      </c>
      <c r="S67" s="67"/>
      <c r="T67" s="17"/>
      <c r="U67" s="20"/>
      <c r="V67" s="17"/>
      <c r="W67" s="20"/>
      <c r="X67" s="17"/>
      <c r="Y67" s="20"/>
    </row>
    <row r="68" spans="1:25" ht="16.5" customHeight="1">
      <c r="A68" s="11">
        <v>43</v>
      </c>
      <c r="B68" s="304"/>
      <c r="C68" s="13" t="s">
        <v>223</v>
      </c>
      <c r="D68" s="14"/>
      <c r="E68" s="14" t="s">
        <v>120</v>
      </c>
      <c r="F68" s="16">
        <v>30</v>
      </c>
      <c r="G68" s="17">
        <v>30</v>
      </c>
      <c r="H68" s="102"/>
      <c r="I68" s="102"/>
      <c r="J68" s="102"/>
      <c r="K68" s="102"/>
      <c r="L68" s="102"/>
      <c r="M68" s="102"/>
      <c r="N68" s="17"/>
      <c r="O68" s="20"/>
      <c r="P68" s="17"/>
      <c r="Q68" s="20"/>
      <c r="R68" s="17">
        <v>30</v>
      </c>
      <c r="S68" s="67"/>
      <c r="T68" s="17"/>
      <c r="U68" s="20"/>
      <c r="V68" s="17"/>
      <c r="W68" s="20"/>
      <c r="X68" s="17"/>
      <c r="Y68" s="20"/>
    </row>
    <row r="69" spans="1:25" ht="16.5" customHeight="1">
      <c r="A69" s="11">
        <v>44</v>
      </c>
      <c r="B69" s="304"/>
      <c r="C69" s="13" t="s">
        <v>224</v>
      </c>
      <c r="D69" s="14"/>
      <c r="E69" s="14" t="s">
        <v>120</v>
      </c>
      <c r="F69" s="16">
        <v>30</v>
      </c>
      <c r="G69" s="17">
        <v>30</v>
      </c>
      <c r="H69" s="102"/>
      <c r="I69" s="102"/>
      <c r="J69" s="102"/>
      <c r="K69" s="102"/>
      <c r="L69" s="102"/>
      <c r="M69" s="102"/>
      <c r="N69" s="17"/>
      <c r="O69" s="20"/>
      <c r="P69" s="17"/>
      <c r="Q69" s="20"/>
      <c r="R69" s="17">
        <v>30</v>
      </c>
      <c r="S69" s="67"/>
      <c r="T69" s="17"/>
      <c r="U69" s="20"/>
      <c r="V69" s="17"/>
      <c r="W69" s="20"/>
      <c r="X69" s="17"/>
      <c r="Y69" s="20"/>
    </row>
    <row r="70" spans="1:25" ht="16.5" customHeight="1">
      <c r="A70" s="11">
        <v>45</v>
      </c>
      <c r="B70" s="304"/>
      <c r="C70" s="13" t="s">
        <v>225</v>
      </c>
      <c r="D70" s="14"/>
      <c r="E70" s="14" t="s">
        <v>121</v>
      </c>
      <c r="F70" s="16">
        <v>30</v>
      </c>
      <c r="G70" s="17">
        <v>30</v>
      </c>
      <c r="H70" s="102"/>
      <c r="I70" s="102"/>
      <c r="J70" s="102"/>
      <c r="K70" s="102"/>
      <c r="L70" s="102"/>
      <c r="M70" s="102"/>
      <c r="N70" s="17"/>
      <c r="O70" s="20"/>
      <c r="P70" s="17"/>
      <c r="Q70" s="20"/>
      <c r="R70" s="17"/>
      <c r="S70" s="67"/>
      <c r="T70" s="17">
        <v>30</v>
      </c>
      <c r="U70" s="20"/>
      <c r="V70" s="17"/>
      <c r="W70" s="20"/>
      <c r="X70" s="17"/>
      <c r="Y70" s="20"/>
    </row>
    <row r="71" spans="1:25" ht="16.5" customHeight="1" thickBot="1">
      <c r="A71" s="24">
        <v>46</v>
      </c>
      <c r="B71" s="305"/>
      <c r="C71" s="23" t="s">
        <v>226</v>
      </c>
      <c r="D71" s="25"/>
      <c r="E71" s="25" t="s">
        <v>121</v>
      </c>
      <c r="F71" s="128">
        <v>30</v>
      </c>
      <c r="G71" s="27">
        <v>30</v>
      </c>
      <c r="H71" s="28"/>
      <c r="I71" s="28"/>
      <c r="J71" s="28"/>
      <c r="K71" s="28"/>
      <c r="L71" s="28"/>
      <c r="M71" s="28"/>
      <c r="N71" s="27"/>
      <c r="O71" s="29"/>
      <c r="P71" s="27"/>
      <c r="Q71" s="29"/>
      <c r="R71" s="27"/>
      <c r="S71" s="129"/>
      <c r="T71" s="27">
        <v>30</v>
      </c>
      <c r="U71" s="29"/>
      <c r="V71" s="27"/>
      <c r="W71" s="29"/>
      <c r="X71" s="27"/>
      <c r="Y71" s="29"/>
    </row>
    <row r="72" spans="1:25" s="159" customFormat="1" ht="16.5" customHeight="1" thickBot="1" thickTop="1">
      <c r="A72" s="256" t="s">
        <v>11</v>
      </c>
      <c r="B72" s="257"/>
      <c r="C72" s="31"/>
      <c r="D72" s="33"/>
      <c r="E72" s="33"/>
      <c r="F72" s="32">
        <f>SUM(F65:F71)</f>
        <v>210</v>
      </c>
      <c r="G72" s="34">
        <f aca="true" t="shared" si="6" ref="G72:Y72">SUM(G65:G71)</f>
        <v>210</v>
      </c>
      <c r="H72" s="35">
        <f t="shared" si="6"/>
        <v>0</v>
      </c>
      <c r="I72" s="35">
        <f t="shared" si="6"/>
        <v>0</v>
      </c>
      <c r="J72" s="35">
        <f t="shared" si="6"/>
        <v>0</v>
      </c>
      <c r="K72" s="35">
        <f t="shared" si="6"/>
        <v>0</v>
      </c>
      <c r="L72" s="35">
        <f t="shared" si="6"/>
        <v>0</v>
      </c>
      <c r="M72" s="35">
        <f t="shared" si="6"/>
        <v>0</v>
      </c>
      <c r="N72" s="34">
        <f t="shared" si="6"/>
        <v>30</v>
      </c>
      <c r="O72" s="36">
        <f t="shared" si="6"/>
        <v>0</v>
      </c>
      <c r="P72" s="34">
        <f t="shared" si="6"/>
        <v>30</v>
      </c>
      <c r="Q72" s="36">
        <f t="shared" si="6"/>
        <v>0</v>
      </c>
      <c r="R72" s="34">
        <f t="shared" si="6"/>
        <v>90</v>
      </c>
      <c r="S72" s="36">
        <f t="shared" si="6"/>
        <v>0</v>
      </c>
      <c r="T72" s="34">
        <f t="shared" si="6"/>
        <v>60</v>
      </c>
      <c r="U72" s="36">
        <f t="shared" si="6"/>
        <v>0</v>
      </c>
      <c r="V72" s="34">
        <f t="shared" si="6"/>
        <v>0</v>
      </c>
      <c r="W72" s="36">
        <f t="shared" si="6"/>
        <v>0</v>
      </c>
      <c r="X72" s="34">
        <f t="shared" si="6"/>
        <v>0</v>
      </c>
      <c r="Y72" s="36">
        <f t="shared" si="6"/>
        <v>0</v>
      </c>
    </row>
    <row r="73" spans="1:25" ht="16.5" customHeight="1" hidden="1" thickTop="1">
      <c r="A73" s="251" t="s">
        <v>37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</row>
    <row r="74" spans="1:25" ht="16.5" customHeight="1" thickBot="1" thickTop="1">
      <c r="A74" s="251" t="s">
        <v>110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</row>
    <row r="75" spans="1:25" ht="16.5" customHeight="1" thickTop="1">
      <c r="A75" s="10">
        <v>47</v>
      </c>
      <c r="B75" s="226" t="s">
        <v>107</v>
      </c>
      <c r="C75" s="56" t="s">
        <v>227</v>
      </c>
      <c r="D75" s="57"/>
      <c r="E75" s="57" t="s">
        <v>120</v>
      </c>
      <c r="F75" s="58">
        <v>30</v>
      </c>
      <c r="G75" s="61">
        <v>30</v>
      </c>
      <c r="H75" s="90"/>
      <c r="I75" s="90"/>
      <c r="J75" s="90"/>
      <c r="K75" s="90"/>
      <c r="L75" s="90"/>
      <c r="M75" s="90"/>
      <c r="N75" s="61"/>
      <c r="O75" s="59"/>
      <c r="P75" s="61"/>
      <c r="Q75" s="59"/>
      <c r="R75" s="61">
        <v>30</v>
      </c>
      <c r="S75" s="91"/>
      <c r="T75" s="61"/>
      <c r="U75" s="59"/>
      <c r="V75" s="61"/>
      <c r="W75" s="59"/>
      <c r="X75" s="61"/>
      <c r="Y75" s="59"/>
    </row>
    <row r="76" spans="1:25" ht="16.5" customHeight="1" thickBot="1">
      <c r="A76" s="11">
        <v>48</v>
      </c>
      <c r="B76" s="227" t="s">
        <v>108</v>
      </c>
      <c r="C76" s="13" t="s">
        <v>228</v>
      </c>
      <c r="D76" s="14"/>
      <c r="E76" s="14" t="s">
        <v>121</v>
      </c>
      <c r="F76" s="16">
        <v>30</v>
      </c>
      <c r="G76" s="17">
        <v>30</v>
      </c>
      <c r="H76" s="102"/>
      <c r="I76" s="102"/>
      <c r="J76" s="102"/>
      <c r="K76" s="102"/>
      <c r="L76" s="102"/>
      <c r="M76" s="102"/>
      <c r="N76" s="17"/>
      <c r="O76" s="20"/>
      <c r="P76" s="17"/>
      <c r="Q76" s="20"/>
      <c r="R76" s="17"/>
      <c r="S76" s="67"/>
      <c r="T76" s="17">
        <v>30</v>
      </c>
      <c r="U76" s="20"/>
      <c r="V76" s="17"/>
      <c r="W76" s="20"/>
      <c r="X76" s="17"/>
      <c r="Y76" s="20"/>
    </row>
    <row r="77" spans="1:25" ht="16.5" customHeight="1" hidden="1">
      <c r="A77" s="11"/>
      <c r="B77" s="12"/>
      <c r="C77" s="13"/>
      <c r="D77" s="14"/>
      <c r="E77" s="14"/>
      <c r="F77" s="16">
        <f>SUM(G77:M77)</f>
        <v>0</v>
      </c>
      <c r="G77" s="17"/>
      <c r="H77" s="102"/>
      <c r="I77" s="102"/>
      <c r="J77" s="102"/>
      <c r="K77" s="102"/>
      <c r="L77" s="102"/>
      <c r="M77" s="102"/>
      <c r="N77" s="17"/>
      <c r="O77" s="20"/>
      <c r="P77" s="17"/>
      <c r="Q77" s="20"/>
      <c r="R77" s="17"/>
      <c r="S77" s="67"/>
      <c r="T77" s="17"/>
      <c r="U77" s="20"/>
      <c r="V77" s="17"/>
      <c r="W77" s="20"/>
      <c r="X77" s="17"/>
      <c r="Y77" s="20"/>
    </row>
    <row r="78" spans="1:25" ht="16.5" customHeight="1" hidden="1">
      <c r="A78" s="11"/>
      <c r="B78" s="12"/>
      <c r="C78" s="13"/>
      <c r="D78" s="14"/>
      <c r="E78" s="14"/>
      <c r="F78" s="16">
        <f>SUM(G78:M78)</f>
        <v>0</v>
      </c>
      <c r="G78" s="17"/>
      <c r="H78" s="102"/>
      <c r="I78" s="102"/>
      <c r="J78" s="102"/>
      <c r="K78" s="102"/>
      <c r="L78" s="102"/>
      <c r="M78" s="102"/>
      <c r="N78" s="17"/>
      <c r="O78" s="20"/>
      <c r="P78" s="17"/>
      <c r="Q78" s="20"/>
      <c r="R78" s="17"/>
      <c r="S78" s="67"/>
      <c r="T78" s="17"/>
      <c r="U78" s="20"/>
      <c r="V78" s="17"/>
      <c r="W78" s="20"/>
      <c r="X78" s="17"/>
      <c r="Y78" s="20"/>
    </row>
    <row r="79" spans="1:25" ht="16.5" customHeight="1" hidden="1" thickBot="1">
      <c r="A79" s="46"/>
      <c r="B79" s="12"/>
      <c r="C79" s="13"/>
      <c r="D79" s="14"/>
      <c r="E79" s="14"/>
      <c r="F79" s="16">
        <f>SUM(G79:M79)</f>
        <v>0</v>
      </c>
      <c r="G79" s="17"/>
      <c r="H79" s="102"/>
      <c r="I79" s="102"/>
      <c r="J79" s="102"/>
      <c r="K79" s="102"/>
      <c r="L79" s="102"/>
      <c r="M79" s="102"/>
      <c r="N79" s="17"/>
      <c r="O79" s="20"/>
      <c r="P79" s="17"/>
      <c r="Q79" s="20"/>
      <c r="R79" s="17"/>
      <c r="S79" s="67"/>
      <c r="T79" s="17"/>
      <c r="U79" s="20"/>
      <c r="V79" s="17"/>
      <c r="W79" s="20"/>
      <c r="X79" s="17"/>
      <c r="Y79" s="20"/>
    </row>
    <row r="80" spans="1:25" s="159" customFormat="1" ht="16.5" customHeight="1" thickBot="1" thickTop="1">
      <c r="A80" s="268" t="s">
        <v>11</v>
      </c>
      <c r="B80" s="257"/>
      <c r="C80" s="31"/>
      <c r="D80" s="33"/>
      <c r="E80" s="33"/>
      <c r="F80" s="32">
        <f>SUM(F75:F79)</f>
        <v>60</v>
      </c>
      <c r="G80" s="34">
        <f aca="true" t="shared" si="7" ref="G80:Y80">SUM(G75:G79)</f>
        <v>60</v>
      </c>
      <c r="H80" s="35">
        <f t="shared" si="7"/>
        <v>0</v>
      </c>
      <c r="I80" s="35">
        <f t="shared" si="7"/>
        <v>0</v>
      </c>
      <c r="J80" s="35">
        <f t="shared" si="7"/>
        <v>0</v>
      </c>
      <c r="K80" s="35">
        <f t="shared" si="7"/>
        <v>0</v>
      </c>
      <c r="L80" s="35">
        <f t="shared" si="7"/>
        <v>0</v>
      </c>
      <c r="M80" s="35">
        <f t="shared" si="7"/>
        <v>0</v>
      </c>
      <c r="N80" s="34">
        <f t="shared" si="7"/>
        <v>0</v>
      </c>
      <c r="O80" s="36">
        <f t="shared" si="7"/>
        <v>0</v>
      </c>
      <c r="P80" s="34">
        <f t="shared" si="7"/>
        <v>0</v>
      </c>
      <c r="Q80" s="36">
        <f t="shared" si="7"/>
        <v>0</v>
      </c>
      <c r="R80" s="34">
        <f t="shared" si="7"/>
        <v>30</v>
      </c>
      <c r="S80" s="36">
        <f t="shared" si="7"/>
        <v>0</v>
      </c>
      <c r="T80" s="34">
        <f t="shared" si="7"/>
        <v>30</v>
      </c>
      <c r="U80" s="36">
        <f t="shared" si="7"/>
        <v>0</v>
      </c>
      <c r="V80" s="34">
        <f t="shared" si="7"/>
        <v>0</v>
      </c>
      <c r="W80" s="36">
        <f t="shared" si="7"/>
        <v>0</v>
      </c>
      <c r="X80" s="34">
        <f t="shared" si="7"/>
        <v>0</v>
      </c>
      <c r="Y80" s="36">
        <f t="shared" si="7"/>
        <v>0</v>
      </c>
    </row>
    <row r="81" spans="1:25" ht="16.5" customHeight="1" thickBot="1" thickTop="1">
      <c r="A81" s="248" t="s">
        <v>111</v>
      </c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</row>
    <row r="82" spans="1:25" ht="16.5" customHeight="1" thickTop="1">
      <c r="A82" s="10">
        <v>49</v>
      </c>
      <c r="B82" s="226" t="s">
        <v>112</v>
      </c>
      <c r="C82" s="56" t="s">
        <v>229</v>
      </c>
      <c r="D82" s="57"/>
      <c r="E82" s="57" t="s">
        <v>119</v>
      </c>
      <c r="F82" s="58">
        <v>30</v>
      </c>
      <c r="G82" s="61"/>
      <c r="H82" s="90"/>
      <c r="I82" s="90"/>
      <c r="J82" s="90"/>
      <c r="K82" s="90"/>
      <c r="L82" s="90">
        <v>30</v>
      </c>
      <c r="M82" s="90"/>
      <c r="N82" s="61"/>
      <c r="O82" s="59">
        <v>30</v>
      </c>
      <c r="P82" s="61"/>
      <c r="Q82" s="59"/>
      <c r="R82" s="61"/>
      <c r="S82" s="91"/>
      <c r="T82" s="61"/>
      <c r="U82" s="59"/>
      <c r="V82" s="61"/>
      <c r="W82" s="59"/>
      <c r="X82" s="61"/>
      <c r="Y82" s="59"/>
    </row>
    <row r="83" spans="1:25" ht="16.5" customHeight="1">
      <c r="A83" s="11">
        <v>50</v>
      </c>
      <c r="B83" s="227" t="s">
        <v>113</v>
      </c>
      <c r="C83" s="13" t="s">
        <v>230</v>
      </c>
      <c r="D83" s="14"/>
      <c r="E83" s="14" t="s">
        <v>118</v>
      </c>
      <c r="F83" s="16">
        <v>30</v>
      </c>
      <c r="G83" s="17"/>
      <c r="H83" s="102"/>
      <c r="I83" s="102"/>
      <c r="J83" s="102"/>
      <c r="K83" s="102"/>
      <c r="L83" s="102">
        <v>30</v>
      </c>
      <c r="M83" s="102"/>
      <c r="N83" s="17"/>
      <c r="O83" s="20"/>
      <c r="P83" s="17"/>
      <c r="Q83" s="20">
        <v>30</v>
      </c>
      <c r="R83" s="17"/>
      <c r="S83" s="67"/>
      <c r="T83" s="17"/>
      <c r="U83" s="20"/>
      <c r="V83" s="17"/>
      <c r="W83" s="20"/>
      <c r="X83" s="17"/>
      <c r="Y83" s="20"/>
    </row>
    <row r="84" spans="1:25" ht="16.5" customHeight="1">
      <c r="A84" s="11">
        <v>51</v>
      </c>
      <c r="B84" s="227" t="s">
        <v>114</v>
      </c>
      <c r="C84" s="13" t="s">
        <v>231</v>
      </c>
      <c r="D84" s="14"/>
      <c r="E84" s="14" t="s">
        <v>120</v>
      </c>
      <c r="F84" s="16">
        <v>30</v>
      </c>
      <c r="G84" s="17"/>
      <c r="H84" s="102"/>
      <c r="I84" s="102"/>
      <c r="J84" s="102"/>
      <c r="K84" s="102"/>
      <c r="L84" s="102">
        <v>30</v>
      </c>
      <c r="M84" s="102"/>
      <c r="N84" s="17"/>
      <c r="O84" s="20"/>
      <c r="P84" s="17"/>
      <c r="Q84" s="20"/>
      <c r="R84" s="17"/>
      <c r="S84" s="67">
        <v>30</v>
      </c>
      <c r="T84" s="17"/>
      <c r="U84" s="20"/>
      <c r="V84" s="17"/>
      <c r="W84" s="20"/>
      <c r="X84" s="17"/>
      <c r="Y84" s="20"/>
    </row>
    <row r="85" spans="1:25" ht="16.5" customHeight="1" thickBot="1">
      <c r="A85" s="11">
        <v>52</v>
      </c>
      <c r="B85" s="227" t="s">
        <v>115</v>
      </c>
      <c r="C85" s="13" t="s">
        <v>232</v>
      </c>
      <c r="D85" s="14"/>
      <c r="E85" s="14" t="s">
        <v>121</v>
      </c>
      <c r="F85" s="16">
        <v>30</v>
      </c>
      <c r="G85" s="17"/>
      <c r="H85" s="102"/>
      <c r="I85" s="102"/>
      <c r="J85" s="102"/>
      <c r="K85" s="102"/>
      <c r="L85" s="102">
        <v>30</v>
      </c>
      <c r="M85" s="102"/>
      <c r="N85" s="17"/>
      <c r="O85" s="20"/>
      <c r="P85" s="17"/>
      <c r="Q85" s="20"/>
      <c r="R85" s="17"/>
      <c r="S85" s="67"/>
      <c r="T85" s="17"/>
      <c r="U85" s="20">
        <v>30</v>
      </c>
      <c r="V85" s="17"/>
      <c r="W85" s="20"/>
      <c r="X85" s="17"/>
      <c r="Y85" s="20"/>
    </row>
    <row r="86" spans="1:25" ht="16.5" customHeight="1" hidden="1" thickBot="1">
      <c r="A86" s="46"/>
      <c r="B86" s="12"/>
      <c r="C86" s="13"/>
      <c r="D86" s="14"/>
      <c r="E86" s="14"/>
      <c r="F86" s="16">
        <f>SUM(G86:M86)</f>
        <v>0</v>
      </c>
      <c r="G86" s="17"/>
      <c r="H86" s="102"/>
      <c r="I86" s="102"/>
      <c r="J86" s="102"/>
      <c r="K86" s="102"/>
      <c r="L86" s="102"/>
      <c r="M86" s="102"/>
      <c r="N86" s="17"/>
      <c r="O86" s="20"/>
      <c r="P86" s="17"/>
      <c r="Q86" s="20"/>
      <c r="R86" s="17"/>
      <c r="S86" s="67"/>
      <c r="T86" s="17"/>
      <c r="U86" s="20"/>
      <c r="V86" s="17"/>
      <c r="W86" s="20"/>
      <c r="X86" s="17"/>
      <c r="Y86" s="20"/>
    </row>
    <row r="87" spans="1:25" s="159" customFormat="1" ht="16.5" customHeight="1" thickBot="1" thickTop="1">
      <c r="A87" s="268" t="s">
        <v>11</v>
      </c>
      <c r="B87" s="257"/>
      <c r="C87" s="31"/>
      <c r="D87" s="33"/>
      <c r="E87" s="33"/>
      <c r="F87" s="32">
        <f>SUM(F82:F86)</f>
        <v>120</v>
      </c>
      <c r="G87" s="34">
        <f aca="true" t="shared" si="8" ref="G87:Y87">SUM(G82:G86)</f>
        <v>0</v>
      </c>
      <c r="H87" s="35">
        <f t="shared" si="8"/>
        <v>0</v>
      </c>
      <c r="I87" s="35">
        <f t="shared" si="8"/>
        <v>0</v>
      </c>
      <c r="J87" s="35">
        <f t="shared" si="8"/>
        <v>0</v>
      </c>
      <c r="K87" s="35">
        <f t="shared" si="8"/>
        <v>0</v>
      </c>
      <c r="L87" s="35">
        <f t="shared" si="8"/>
        <v>120</v>
      </c>
      <c r="M87" s="35">
        <f t="shared" si="8"/>
        <v>0</v>
      </c>
      <c r="N87" s="34">
        <f t="shared" si="8"/>
        <v>0</v>
      </c>
      <c r="O87" s="36">
        <f t="shared" si="8"/>
        <v>30</v>
      </c>
      <c r="P87" s="34">
        <f t="shared" si="8"/>
        <v>0</v>
      </c>
      <c r="Q87" s="36">
        <f t="shared" si="8"/>
        <v>30</v>
      </c>
      <c r="R87" s="34">
        <f t="shared" si="8"/>
        <v>0</v>
      </c>
      <c r="S87" s="36">
        <f t="shared" si="8"/>
        <v>30</v>
      </c>
      <c r="T87" s="34">
        <f t="shared" si="8"/>
        <v>0</v>
      </c>
      <c r="U87" s="36">
        <f t="shared" si="8"/>
        <v>30</v>
      </c>
      <c r="V87" s="34">
        <f t="shared" si="8"/>
        <v>0</v>
      </c>
      <c r="W87" s="36">
        <f t="shared" si="8"/>
        <v>0</v>
      </c>
      <c r="X87" s="34">
        <f t="shared" si="8"/>
        <v>0</v>
      </c>
      <c r="Y87" s="36">
        <f t="shared" si="8"/>
        <v>0</v>
      </c>
    </row>
    <row r="88" spans="1:25" ht="16.5" customHeight="1" thickTop="1">
      <c r="A88" s="242" t="s">
        <v>233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</row>
    <row r="89" spans="1:25" ht="16.5" customHeight="1" thickBot="1">
      <c r="A89" s="245" t="s">
        <v>265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</row>
    <row r="90" spans="1:25" ht="16.5" customHeight="1" thickTop="1">
      <c r="A90" s="39">
        <v>53</v>
      </c>
      <c r="B90" s="235" t="s">
        <v>130</v>
      </c>
      <c r="C90" s="38" t="s">
        <v>240</v>
      </c>
      <c r="D90" s="40" t="s">
        <v>119</v>
      </c>
      <c r="E90" s="40"/>
      <c r="F90" s="41">
        <v>30</v>
      </c>
      <c r="G90" s="42">
        <v>30</v>
      </c>
      <c r="H90" s="43"/>
      <c r="I90" s="43"/>
      <c r="J90" s="43"/>
      <c r="K90" s="43"/>
      <c r="L90" s="43"/>
      <c r="M90" s="43"/>
      <c r="N90" s="42">
        <v>30</v>
      </c>
      <c r="O90" s="44"/>
      <c r="P90" s="42"/>
      <c r="Q90" s="44"/>
      <c r="R90" s="42"/>
      <c r="S90" s="60"/>
      <c r="T90" s="42"/>
      <c r="U90" s="44"/>
      <c r="V90" s="42"/>
      <c r="W90" s="44"/>
      <c r="X90" s="42"/>
      <c r="Y90" s="44"/>
    </row>
    <row r="91" spans="1:25" ht="16.5" customHeight="1">
      <c r="A91" s="11">
        <v>54</v>
      </c>
      <c r="B91" s="235" t="s">
        <v>128</v>
      </c>
      <c r="C91" s="13" t="s">
        <v>241</v>
      </c>
      <c r="D91" s="14"/>
      <c r="E91" s="14" t="s">
        <v>119</v>
      </c>
      <c r="F91" s="16">
        <v>30</v>
      </c>
      <c r="G91" s="17"/>
      <c r="H91" s="102"/>
      <c r="I91" s="102">
        <v>30</v>
      </c>
      <c r="J91" s="102"/>
      <c r="K91" s="102"/>
      <c r="L91" s="102"/>
      <c r="M91" s="102"/>
      <c r="N91" s="17"/>
      <c r="O91" s="20">
        <v>30</v>
      </c>
      <c r="P91" s="17"/>
      <c r="Q91" s="20"/>
      <c r="R91" s="17"/>
      <c r="S91" s="67"/>
      <c r="T91" s="17"/>
      <c r="U91" s="20"/>
      <c r="V91" s="17"/>
      <c r="W91" s="20"/>
      <c r="X91" s="17"/>
      <c r="Y91" s="20"/>
    </row>
    <row r="92" spans="1:25" ht="16.5" customHeight="1">
      <c r="A92" s="11">
        <v>55</v>
      </c>
      <c r="B92" s="235" t="s">
        <v>131</v>
      </c>
      <c r="C92" s="13" t="s">
        <v>242</v>
      </c>
      <c r="D92" s="14"/>
      <c r="E92" s="14" t="s">
        <v>119</v>
      </c>
      <c r="F92" s="16">
        <v>15</v>
      </c>
      <c r="G92" s="17"/>
      <c r="H92" s="102"/>
      <c r="I92" s="102">
        <v>15</v>
      </c>
      <c r="J92" s="102"/>
      <c r="K92" s="102"/>
      <c r="L92" s="102"/>
      <c r="M92" s="102"/>
      <c r="N92" s="17"/>
      <c r="O92" s="20">
        <v>15</v>
      </c>
      <c r="P92" s="17"/>
      <c r="Q92" s="20"/>
      <c r="R92" s="17"/>
      <c r="S92" s="67"/>
      <c r="T92" s="17"/>
      <c r="U92" s="20"/>
      <c r="V92" s="17"/>
      <c r="W92" s="20"/>
      <c r="X92" s="17"/>
      <c r="Y92" s="20"/>
    </row>
    <row r="93" spans="1:25" ht="16.5" customHeight="1">
      <c r="A93" s="11">
        <v>56</v>
      </c>
      <c r="B93" s="235" t="s">
        <v>129</v>
      </c>
      <c r="C93" s="13" t="s">
        <v>243</v>
      </c>
      <c r="D93" s="14"/>
      <c r="E93" s="14" t="s">
        <v>118</v>
      </c>
      <c r="F93" s="16">
        <v>30</v>
      </c>
      <c r="G93" s="17"/>
      <c r="H93" s="102"/>
      <c r="I93" s="102">
        <v>30</v>
      </c>
      <c r="J93" s="102"/>
      <c r="K93" s="102"/>
      <c r="L93" s="102"/>
      <c r="M93" s="102"/>
      <c r="N93" s="17"/>
      <c r="O93" s="20"/>
      <c r="P93" s="17"/>
      <c r="Q93" s="20">
        <v>30</v>
      </c>
      <c r="R93" s="17"/>
      <c r="S93" s="67"/>
      <c r="T93" s="17"/>
      <c r="U93" s="20"/>
      <c r="V93" s="17"/>
      <c r="W93" s="20"/>
      <c r="X93" s="17"/>
      <c r="Y93" s="20"/>
    </row>
    <row r="94" spans="1:25" ht="16.5" customHeight="1">
      <c r="A94" s="11">
        <v>57</v>
      </c>
      <c r="B94" s="235" t="s">
        <v>132</v>
      </c>
      <c r="C94" s="13" t="s">
        <v>244</v>
      </c>
      <c r="D94" s="14"/>
      <c r="E94" s="14" t="s">
        <v>118</v>
      </c>
      <c r="F94" s="16">
        <v>30</v>
      </c>
      <c r="G94" s="17"/>
      <c r="H94" s="102"/>
      <c r="I94" s="102">
        <v>30</v>
      </c>
      <c r="J94" s="102"/>
      <c r="K94" s="102"/>
      <c r="L94" s="102"/>
      <c r="M94" s="102"/>
      <c r="N94" s="17"/>
      <c r="O94" s="20"/>
      <c r="P94" s="17"/>
      <c r="Q94" s="20">
        <v>30</v>
      </c>
      <c r="R94" s="17"/>
      <c r="S94" s="67"/>
      <c r="T94" s="17"/>
      <c r="U94" s="20"/>
      <c r="V94" s="17"/>
      <c r="W94" s="20"/>
      <c r="X94" s="17"/>
      <c r="Y94" s="20"/>
    </row>
    <row r="95" spans="1:25" ht="16.5" customHeight="1" thickBot="1">
      <c r="A95" s="46">
        <v>58</v>
      </c>
      <c r="B95" s="235" t="s">
        <v>133</v>
      </c>
      <c r="C95" s="13" t="s">
        <v>245</v>
      </c>
      <c r="D95" s="14"/>
      <c r="E95" s="14" t="s">
        <v>118</v>
      </c>
      <c r="F95" s="16">
        <v>15</v>
      </c>
      <c r="G95" s="17"/>
      <c r="H95" s="102"/>
      <c r="I95" s="102">
        <v>15</v>
      </c>
      <c r="J95" s="102"/>
      <c r="K95" s="102"/>
      <c r="L95" s="102"/>
      <c r="M95" s="102"/>
      <c r="N95" s="17"/>
      <c r="O95" s="20"/>
      <c r="P95" s="17"/>
      <c r="Q95" s="20">
        <v>15</v>
      </c>
      <c r="R95" s="17"/>
      <c r="S95" s="67"/>
      <c r="T95" s="17"/>
      <c r="U95" s="20"/>
      <c r="V95" s="17"/>
      <c r="W95" s="20"/>
      <c r="X95" s="17"/>
      <c r="Y95" s="20"/>
    </row>
    <row r="96" spans="1:25" s="159" customFormat="1" ht="16.5" customHeight="1" thickBot="1" thickTop="1">
      <c r="A96" s="268" t="s">
        <v>11</v>
      </c>
      <c r="B96" s="257"/>
      <c r="C96" s="31"/>
      <c r="D96" s="33"/>
      <c r="E96" s="33"/>
      <c r="F96" s="32">
        <f aca="true" t="shared" si="9" ref="F96:Y96">SUM(F90:F95)</f>
        <v>150</v>
      </c>
      <c r="G96" s="34">
        <f t="shared" si="9"/>
        <v>30</v>
      </c>
      <c r="H96" s="35">
        <f t="shared" si="9"/>
        <v>0</v>
      </c>
      <c r="I96" s="35">
        <f t="shared" si="9"/>
        <v>120</v>
      </c>
      <c r="J96" s="35">
        <f t="shared" si="9"/>
        <v>0</v>
      </c>
      <c r="K96" s="35">
        <f t="shared" si="9"/>
        <v>0</v>
      </c>
      <c r="L96" s="35">
        <f t="shared" si="9"/>
        <v>0</v>
      </c>
      <c r="M96" s="35">
        <f t="shared" si="9"/>
        <v>0</v>
      </c>
      <c r="N96" s="34">
        <f t="shared" si="9"/>
        <v>30</v>
      </c>
      <c r="O96" s="36">
        <f t="shared" si="9"/>
        <v>45</v>
      </c>
      <c r="P96" s="34">
        <f t="shared" si="9"/>
        <v>0</v>
      </c>
      <c r="Q96" s="36">
        <f t="shared" si="9"/>
        <v>75</v>
      </c>
      <c r="R96" s="34">
        <f t="shared" si="9"/>
        <v>0</v>
      </c>
      <c r="S96" s="36">
        <f t="shared" si="9"/>
        <v>0</v>
      </c>
      <c r="T96" s="34">
        <f t="shared" si="9"/>
        <v>0</v>
      </c>
      <c r="U96" s="36">
        <f t="shared" si="9"/>
        <v>0</v>
      </c>
      <c r="V96" s="34">
        <f t="shared" si="9"/>
        <v>0</v>
      </c>
      <c r="W96" s="36">
        <f t="shared" si="9"/>
        <v>0</v>
      </c>
      <c r="X96" s="34">
        <f t="shared" si="9"/>
        <v>0</v>
      </c>
      <c r="Y96" s="36">
        <f t="shared" si="9"/>
        <v>0</v>
      </c>
    </row>
    <row r="97" spans="1:25" s="177" customFormat="1" ht="16.5" customHeight="1" thickBot="1" thickTop="1">
      <c r="A97" s="248" t="s">
        <v>266</v>
      </c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</row>
    <row r="98" spans="1:25" s="177" customFormat="1" ht="16.5" customHeight="1" thickTop="1">
      <c r="A98" s="39">
        <v>59</v>
      </c>
      <c r="B98" s="196" t="s">
        <v>160</v>
      </c>
      <c r="C98" s="38" t="s">
        <v>246</v>
      </c>
      <c r="D98" s="40" t="s">
        <v>120</v>
      </c>
      <c r="E98" s="40"/>
      <c r="F98" s="41">
        <v>30</v>
      </c>
      <c r="G98" s="42">
        <v>30</v>
      </c>
      <c r="H98" s="43"/>
      <c r="I98" s="43"/>
      <c r="J98" s="43"/>
      <c r="K98" s="43"/>
      <c r="L98" s="43"/>
      <c r="M98" s="43"/>
      <c r="N98" s="42"/>
      <c r="O98" s="44"/>
      <c r="P98" s="42"/>
      <c r="Q98" s="44"/>
      <c r="R98" s="42">
        <v>30</v>
      </c>
      <c r="S98" s="60"/>
      <c r="T98" s="42"/>
      <c r="U98" s="44"/>
      <c r="V98" s="42"/>
      <c r="W98" s="44"/>
      <c r="X98" s="42"/>
      <c r="Y98" s="44"/>
    </row>
    <row r="99" spans="1:25" s="177" customFormat="1" ht="16.5" customHeight="1">
      <c r="A99" s="11">
        <v>60</v>
      </c>
      <c r="B99" s="196" t="s">
        <v>161</v>
      </c>
      <c r="C99" s="13" t="s">
        <v>247</v>
      </c>
      <c r="D99" s="14"/>
      <c r="E99" s="14" t="s">
        <v>120</v>
      </c>
      <c r="F99" s="16">
        <v>30</v>
      </c>
      <c r="G99" s="17"/>
      <c r="H99" s="102"/>
      <c r="I99" s="102">
        <v>30</v>
      </c>
      <c r="J99" s="102"/>
      <c r="K99" s="102"/>
      <c r="L99" s="102"/>
      <c r="M99" s="102"/>
      <c r="N99" s="17"/>
      <c r="O99" s="20"/>
      <c r="P99" s="17"/>
      <c r="Q99" s="20"/>
      <c r="R99" s="17"/>
      <c r="S99" s="67">
        <v>30</v>
      </c>
      <c r="T99" s="17"/>
      <c r="U99" s="20"/>
      <c r="V99" s="17"/>
      <c r="W99" s="20"/>
      <c r="X99" s="17"/>
      <c r="Y99" s="20"/>
    </row>
    <row r="100" spans="1:25" s="177" customFormat="1" ht="16.5" customHeight="1">
      <c r="A100" s="11">
        <v>61</v>
      </c>
      <c r="B100" s="196" t="s">
        <v>162</v>
      </c>
      <c r="C100" s="13" t="s">
        <v>248</v>
      </c>
      <c r="D100" s="14"/>
      <c r="E100" s="14" t="s">
        <v>120</v>
      </c>
      <c r="F100" s="16">
        <v>15</v>
      </c>
      <c r="G100" s="17"/>
      <c r="H100" s="102"/>
      <c r="I100" s="102">
        <v>15</v>
      </c>
      <c r="J100" s="102"/>
      <c r="K100" s="102"/>
      <c r="L100" s="102"/>
      <c r="M100" s="102"/>
      <c r="N100" s="17"/>
      <c r="O100" s="20"/>
      <c r="P100" s="17"/>
      <c r="Q100" s="20"/>
      <c r="R100" s="17"/>
      <c r="S100" s="67">
        <v>15</v>
      </c>
      <c r="T100" s="17"/>
      <c r="U100" s="20"/>
      <c r="V100" s="17"/>
      <c r="W100" s="20"/>
      <c r="X100" s="17"/>
      <c r="Y100" s="20"/>
    </row>
    <row r="101" spans="1:25" s="177" customFormat="1" ht="16.5" customHeight="1">
      <c r="A101" s="11">
        <v>62</v>
      </c>
      <c r="B101" s="196" t="s">
        <v>163</v>
      </c>
      <c r="C101" s="13" t="s">
        <v>249</v>
      </c>
      <c r="D101" s="14"/>
      <c r="E101" s="14" t="s">
        <v>121</v>
      </c>
      <c r="F101" s="16">
        <v>30</v>
      </c>
      <c r="G101" s="17"/>
      <c r="H101" s="102"/>
      <c r="I101" s="102">
        <v>30</v>
      </c>
      <c r="J101" s="102"/>
      <c r="K101" s="102"/>
      <c r="L101" s="102"/>
      <c r="M101" s="102"/>
      <c r="N101" s="17"/>
      <c r="O101" s="20"/>
      <c r="P101" s="17"/>
      <c r="Q101" s="20"/>
      <c r="R101" s="17"/>
      <c r="S101" s="67"/>
      <c r="T101" s="17"/>
      <c r="U101" s="20">
        <v>30</v>
      </c>
      <c r="V101" s="17"/>
      <c r="W101" s="20"/>
      <c r="X101" s="17"/>
      <c r="Y101" s="20"/>
    </row>
    <row r="102" spans="1:25" s="177" customFormat="1" ht="16.5" customHeight="1">
      <c r="A102" s="11">
        <v>63</v>
      </c>
      <c r="B102" s="196" t="s">
        <v>164</v>
      </c>
      <c r="C102" s="13" t="s">
        <v>250</v>
      </c>
      <c r="D102" s="14"/>
      <c r="E102" s="14" t="s">
        <v>121</v>
      </c>
      <c r="F102" s="16">
        <v>30</v>
      </c>
      <c r="G102" s="17"/>
      <c r="H102" s="102"/>
      <c r="I102" s="102">
        <v>30</v>
      </c>
      <c r="J102" s="102"/>
      <c r="K102" s="102"/>
      <c r="L102" s="102"/>
      <c r="M102" s="102"/>
      <c r="N102" s="17"/>
      <c r="O102" s="20"/>
      <c r="P102" s="17"/>
      <c r="Q102" s="20"/>
      <c r="R102" s="17"/>
      <c r="S102" s="67"/>
      <c r="T102" s="17"/>
      <c r="U102" s="20">
        <v>30</v>
      </c>
      <c r="V102" s="17"/>
      <c r="W102" s="20"/>
      <c r="X102" s="17"/>
      <c r="Y102" s="20"/>
    </row>
    <row r="103" spans="1:25" s="177" customFormat="1" ht="16.5" customHeight="1" thickBot="1">
      <c r="A103" s="46">
        <v>64</v>
      </c>
      <c r="B103" s="196" t="s">
        <v>165</v>
      </c>
      <c r="C103" s="13" t="s">
        <v>251</v>
      </c>
      <c r="D103" s="14"/>
      <c r="E103" s="14" t="s">
        <v>121</v>
      </c>
      <c r="F103" s="16">
        <v>15</v>
      </c>
      <c r="G103" s="17"/>
      <c r="H103" s="102"/>
      <c r="I103" s="102"/>
      <c r="J103" s="102"/>
      <c r="K103" s="102"/>
      <c r="L103" s="102"/>
      <c r="M103" s="102">
        <v>15</v>
      </c>
      <c r="N103" s="17"/>
      <c r="O103" s="20"/>
      <c r="P103" s="17"/>
      <c r="Q103" s="20"/>
      <c r="R103" s="17"/>
      <c r="S103" s="67"/>
      <c r="T103" s="17"/>
      <c r="U103" s="20">
        <v>15</v>
      </c>
      <c r="V103" s="17"/>
      <c r="W103" s="20"/>
      <c r="X103" s="17"/>
      <c r="Y103" s="29"/>
    </row>
    <row r="104" spans="1:25" s="177" customFormat="1" ht="16.5" customHeight="1" thickBot="1" thickTop="1">
      <c r="A104" s="256" t="s">
        <v>11</v>
      </c>
      <c r="B104" s="301"/>
      <c r="C104" s="81"/>
      <c r="D104" s="83"/>
      <c r="E104" s="83"/>
      <c r="F104" s="82">
        <f>SUM(F98:F103)</f>
        <v>150</v>
      </c>
      <c r="G104" s="84">
        <f aca="true" t="shared" si="10" ref="G104:X104">SUM(G98:G103)</f>
        <v>30</v>
      </c>
      <c r="H104" s="85">
        <f t="shared" si="10"/>
        <v>0</v>
      </c>
      <c r="I104" s="85">
        <f t="shared" si="10"/>
        <v>105</v>
      </c>
      <c r="J104" s="85">
        <f t="shared" si="10"/>
        <v>0</v>
      </c>
      <c r="K104" s="85">
        <f t="shared" si="10"/>
        <v>0</v>
      </c>
      <c r="L104" s="85">
        <f t="shared" si="10"/>
        <v>0</v>
      </c>
      <c r="M104" s="85">
        <f t="shared" si="10"/>
        <v>15</v>
      </c>
      <c r="N104" s="84">
        <f t="shared" si="10"/>
        <v>0</v>
      </c>
      <c r="O104" s="86">
        <f t="shared" si="10"/>
        <v>0</v>
      </c>
      <c r="P104" s="84">
        <f t="shared" si="10"/>
        <v>0</v>
      </c>
      <c r="Q104" s="86">
        <f t="shared" si="10"/>
        <v>0</v>
      </c>
      <c r="R104" s="84">
        <f t="shared" si="10"/>
        <v>30</v>
      </c>
      <c r="S104" s="86">
        <f t="shared" si="10"/>
        <v>45</v>
      </c>
      <c r="T104" s="84">
        <f t="shared" si="10"/>
        <v>0</v>
      </c>
      <c r="U104" s="86">
        <f t="shared" si="10"/>
        <v>75</v>
      </c>
      <c r="V104" s="84">
        <f t="shared" si="10"/>
        <v>0</v>
      </c>
      <c r="W104" s="86">
        <f t="shared" si="10"/>
        <v>0</v>
      </c>
      <c r="X104" s="84">
        <f t="shared" si="10"/>
        <v>0</v>
      </c>
      <c r="Y104" s="70"/>
    </row>
    <row r="105" spans="1:25" ht="16.5" customHeight="1" thickBot="1" thickTop="1">
      <c r="A105" s="248" t="s">
        <v>267</v>
      </c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</row>
    <row r="106" spans="1:25" ht="16.5" customHeight="1" thickTop="1">
      <c r="A106" s="39">
        <v>59</v>
      </c>
      <c r="B106" s="196" t="s">
        <v>166</v>
      </c>
      <c r="C106" s="38" t="s">
        <v>252</v>
      </c>
      <c r="D106" s="40" t="s">
        <v>120</v>
      </c>
      <c r="E106" s="40"/>
      <c r="F106" s="41">
        <v>30</v>
      </c>
      <c r="G106" s="42">
        <v>30</v>
      </c>
      <c r="H106" s="43"/>
      <c r="I106" s="43"/>
      <c r="J106" s="43"/>
      <c r="K106" s="43"/>
      <c r="L106" s="43"/>
      <c r="M106" s="43"/>
      <c r="N106" s="42"/>
      <c r="O106" s="44"/>
      <c r="P106" s="42"/>
      <c r="Q106" s="44"/>
      <c r="R106" s="42">
        <v>30</v>
      </c>
      <c r="S106" s="60"/>
      <c r="T106" s="42"/>
      <c r="U106" s="44"/>
      <c r="V106" s="42"/>
      <c r="W106" s="44"/>
      <c r="X106" s="42"/>
      <c r="Y106" s="44"/>
    </row>
    <row r="107" spans="1:25" ht="16.5" customHeight="1">
      <c r="A107" s="11">
        <v>60</v>
      </c>
      <c r="B107" s="196" t="s">
        <v>167</v>
      </c>
      <c r="C107" s="13" t="s">
        <v>253</v>
      </c>
      <c r="D107" s="14"/>
      <c r="E107" s="14" t="s">
        <v>120</v>
      </c>
      <c r="F107" s="16">
        <v>30</v>
      </c>
      <c r="G107" s="17"/>
      <c r="H107" s="102"/>
      <c r="I107" s="102">
        <v>30</v>
      </c>
      <c r="J107" s="102"/>
      <c r="K107" s="102"/>
      <c r="L107" s="102"/>
      <c r="M107" s="102"/>
      <c r="N107" s="17"/>
      <c r="O107" s="20"/>
      <c r="P107" s="17"/>
      <c r="Q107" s="20"/>
      <c r="R107" s="17"/>
      <c r="S107" s="67">
        <v>30</v>
      </c>
      <c r="T107" s="17"/>
      <c r="U107" s="20"/>
      <c r="V107" s="17"/>
      <c r="W107" s="20"/>
      <c r="X107" s="17"/>
      <c r="Y107" s="20"/>
    </row>
    <row r="108" spans="1:25" ht="16.5" customHeight="1">
      <c r="A108" s="11">
        <v>61</v>
      </c>
      <c r="B108" s="196" t="s">
        <v>168</v>
      </c>
      <c r="C108" s="13" t="s">
        <v>254</v>
      </c>
      <c r="D108" s="14"/>
      <c r="E108" s="14" t="s">
        <v>120</v>
      </c>
      <c r="F108" s="16">
        <v>15</v>
      </c>
      <c r="G108" s="17"/>
      <c r="H108" s="102"/>
      <c r="I108" s="102">
        <v>15</v>
      </c>
      <c r="J108" s="102"/>
      <c r="K108" s="102"/>
      <c r="L108" s="102"/>
      <c r="M108" s="102"/>
      <c r="N108" s="17"/>
      <c r="O108" s="20"/>
      <c r="P108" s="17"/>
      <c r="Q108" s="20"/>
      <c r="R108" s="17"/>
      <c r="S108" s="67">
        <v>15</v>
      </c>
      <c r="T108" s="17"/>
      <c r="U108" s="20"/>
      <c r="V108" s="17"/>
      <c r="W108" s="20"/>
      <c r="X108" s="17"/>
      <c r="Y108" s="20"/>
    </row>
    <row r="109" spans="1:25" ht="16.5" customHeight="1">
      <c r="A109" s="11">
        <v>62</v>
      </c>
      <c r="B109" s="196" t="s">
        <v>169</v>
      </c>
      <c r="C109" s="13" t="s">
        <v>255</v>
      </c>
      <c r="D109" s="14"/>
      <c r="E109" s="14" t="s">
        <v>121</v>
      </c>
      <c r="F109" s="16">
        <v>30</v>
      </c>
      <c r="G109" s="17"/>
      <c r="H109" s="102"/>
      <c r="I109" s="102">
        <v>30</v>
      </c>
      <c r="J109" s="102"/>
      <c r="K109" s="102"/>
      <c r="L109" s="102"/>
      <c r="M109" s="102"/>
      <c r="N109" s="17"/>
      <c r="O109" s="20"/>
      <c r="P109" s="17"/>
      <c r="Q109" s="20"/>
      <c r="R109" s="17"/>
      <c r="S109" s="67"/>
      <c r="T109" s="17"/>
      <c r="U109" s="20">
        <v>30</v>
      </c>
      <c r="V109" s="17"/>
      <c r="W109" s="20"/>
      <c r="X109" s="17"/>
      <c r="Y109" s="20"/>
    </row>
    <row r="110" spans="1:25" ht="16.5" customHeight="1">
      <c r="A110" s="11">
        <v>63</v>
      </c>
      <c r="B110" s="196" t="s">
        <v>170</v>
      </c>
      <c r="C110" s="13" t="s">
        <v>256</v>
      </c>
      <c r="D110" s="14"/>
      <c r="E110" s="14" t="s">
        <v>121</v>
      </c>
      <c r="F110" s="16">
        <v>30</v>
      </c>
      <c r="G110" s="17"/>
      <c r="H110" s="102"/>
      <c r="I110" s="102">
        <v>30</v>
      </c>
      <c r="J110" s="102"/>
      <c r="K110" s="102"/>
      <c r="L110" s="102"/>
      <c r="M110" s="102"/>
      <c r="N110" s="17"/>
      <c r="O110" s="20"/>
      <c r="P110" s="17"/>
      <c r="Q110" s="20"/>
      <c r="R110" s="17"/>
      <c r="S110" s="67"/>
      <c r="T110" s="17"/>
      <c r="U110" s="20">
        <v>30</v>
      </c>
      <c r="V110" s="17"/>
      <c r="W110" s="20"/>
      <c r="X110" s="17"/>
      <c r="Y110" s="20"/>
    </row>
    <row r="111" spans="1:25" ht="16.5" customHeight="1" thickBot="1">
      <c r="A111" s="46">
        <v>64</v>
      </c>
      <c r="B111" s="196" t="s">
        <v>171</v>
      </c>
      <c r="C111" s="13" t="s">
        <v>257</v>
      </c>
      <c r="D111" s="14"/>
      <c r="E111" s="14" t="s">
        <v>121</v>
      </c>
      <c r="F111" s="16">
        <v>15</v>
      </c>
      <c r="G111" s="17"/>
      <c r="H111" s="102"/>
      <c r="I111" s="102"/>
      <c r="J111" s="102"/>
      <c r="K111" s="102"/>
      <c r="L111" s="102"/>
      <c r="M111" s="102">
        <v>15</v>
      </c>
      <c r="N111" s="17"/>
      <c r="O111" s="20"/>
      <c r="P111" s="17"/>
      <c r="Q111" s="20"/>
      <c r="R111" s="17"/>
      <c r="S111" s="67"/>
      <c r="T111" s="17"/>
      <c r="U111" s="20">
        <v>15</v>
      </c>
      <c r="V111" s="17"/>
      <c r="W111" s="20"/>
      <c r="X111" s="17"/>
      <c r="Y111" s="29"/>
    </row>
    <row r="112" spans="1:25" s="159" customFormat="1" ht="16.5" customHeight="1" thickBot="1" thickTop="1">
      <c r="A112" s="256" t="s">
        <v>11</v>
      </c>
      <c r="B112" s="301"/>
      <c r="C112" s="81"/>
      <c r="D112" s="83"/>
      <c r="E112" s="83"/>
      <c r="F112" s="82">
        <f>SUM(F106:F111)</f>
        <v>150</v>
      </c>
      <c r="G112" s="84">
        <f aca="true" t="shared" si="11" ref="G112:X112">SUM(G106:G111)</f>
        <v>30</v>
      </c>
      <c r="H112" s="85">
        <f t="shared" si="11"/>
        <v>0</v>
      </c>
      <c r="I112" s="85">
        <f t="shared" si="11"/>
        <v>105</v>
      </c>
      <c r="J112" s="85">
        <f t="shared" si="11"/>
        <v>0</v>
      </c>
      <c r="K112" s="85">
        <f t="shared" si="11"/>
        <v>0</v>
      </c>
      <c r="L112" s="85">
        <f t="shared" si="11"/>
        <v>0</v>
      </c>
      <c r="M112" s="85">
        <f t="shared" si="11"/>
        <v>15</v>
      </c>
      <c r="N112" s="84">
        <f t="shared" si="11"/>
        <v>0</v>
      </c>
      <c r="O112" s="86">
        <f t="shared" si="11"/>
        <v>0</v>
      </c>
      <c r="P112" s="84">
        <f t="shared" si="11"/>
        <v>0</v>
      </c>
      <c r="Q112" s="86">
        <f t="shared" si="11"/>
        <v>0</v>
      </c>
      <c r="R112" s="84">
        <f t="shared" si="11"/>
        <v>30</v>
      </c>
      <c r="S112" s="86">
        <f t="shared" si="11"/>
        <v>45</v>
      </c>
      <c r="T112" s="84">
        <f t="shared" si="11"/>
        <v>0</v>
      </c>
      <c r="U112" s="86">
        <f t="shared" si="11"/>
        <v>75</v>
      </c>
      <c r="V112" s="84">
        <f t="shared" si="11"/>
        <v>0</v>
      </c>
      <c r="W112" s="86">
        <f t="shared" si="11"/>
        <v>0</v>
      </c>
      <c r="X112" s="84">
        <f t="shared" si="11"/>
        <v>0</v>
      </c>
      <c r="Y112" s="70"/>
    </row>
    <row r="113" spans="1:25" s="177" customFormat="1" ht="16.5" customHeight="1" thickBot="1" thickTop="1">
      <c r="A113" s="248" t="s">
        <v>268</v>
      </c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</row>
    <row r="114" spans="1:25" s="177" customFormat="1" ht="16.5" customHeight="1" thickTop="1">
      <c r="A114" s="39">
        <v>59</v>
      </c>
      <c r="B114" s="223" t="s">
        <v>235</v>
      </c>
      <c r="C114" s="38" t="s">
        <v>258</v>
      </c>
      <c r="D114" s="40" t="s">
        <v>120</v>
      </c>
      <c r="E114" s="40"/>
      <c r="F114" s="41">
        <v>30</v>
      </c>
      <c r="G114" s="42">
        <v>30</v>
      </c>
      <c r="H114" s="43"/>
      <c r="I114" s="43"/>
      <c r="J114" s="43"/>
      <c r="K114" s="43"/>
      <c r="L114" s="43"/>
      <c r="M114" s="43"/>
      <c r="N114" s="42"/>
      <c r="O114" s="44"/>
      <c r="P114" s="42"/>
      <c r="Q114" s="44"/>
      <c r="R114" s="42">
        <v>30</v>
      </c>
      <c r="S114" s="60"/>
      <c r="T114" s="42"/>
      <c r="U114" s="44"/>
      <c r="V114" s="42"/>
      <c r="W114" s="44"/>
      <c r="X114" s="42"/>
      <c r="Y114" s="44"/>
    </row>
    <row r="115" spans="1:25" s="177" customFormat="1" ht="16.5" customHeight="1">
      <c r="A115" s="11">
        <v>60</v>
      </c>
      <c r="B115" s="196" t="s">
        <v>173</v>
      </c>
      <c r="C115" s="13" t="s">
        <v>259</v>
      </c>
      <c r="D115" s="14"/>
      <c r="E115" s="14" t="s">
        <v>120</v>
      </c>
      <c r="F115" s="16">
        <v>30</v>
      </c>
      <c r="G115" s="17"/>
      <c r="H115" s="102"/>
      <c r="I115" s="102">
        <v>30</v>
      </c>
      <c r="J115" s="102"/>
      <c r="K115" s="102"/>
      <c r="L115" s="102"/>
      <c r="M115" s="102"/>
      <c r="N115" s="17"/>
      <c r="O115" s="20"/>
      <c r="P115" s="17"/>
      <c r="Q115" s="20"/>
      <c r="R115" s="17"/>
      <c r="S115" s="67">
        <v>30</v>
      </c>
      <c r="T115" s="17"/>
      <c r="U115" s="20"/>
      <c r="V115" s="17"/>
      <c r="W115" s="20"/>
      <c r="X115" s="17"/>
      <c r="Y115" s="20"/>
    </row>
    <row r="116" spans="1:25" s="177" customFormat="1" ht="16.5" customHeight="1">
      <c r="A116" s="11">
        <v>61</v>
      </c>
      <c r="B116" s="196" t="s">
        <v>174</v>
      </c>
      <c r="C116" s="13" t="s">
        <v>260</v>
      </c>
      <c r="D116" s="14"/>
      <c r="E116" s="14" t="s">
        <v>120</v>
      </c>
      <c r="F116" s="16">
        <v>15</v>
      </c>
      <c r="G116" s="17"/>
      <c r="H116" s="102"/>
      <c r="I116" s="102">
        <v>15</v>
      </c>
      <c r="J116" s="102"/>
      <c r="K116" s="102"/>
      <c r="L116" s="102"/>
      <c r="M116" s="102"/>
      <c r="N116" s="17"/>
      <c r="O116" s="20"/>
      <c r="P116" s="17"/>
      <c r="Q116" s="20"/>
      <c r="R116" s="17"/>
      <c r="S116" s="67">
        <v>15</v>
      </c>
      <c r="T116" s="17"/>
      <c r="U116" s="20"/>
      <c r="V116" s="17"/>
      <c r="W116" s="20"/>
      <c r="X116" s="17"/>
      <c r="Y116" s="20"/>
    </row>
    <row r="117" spans="1:25" s="177" customFormat="1" ht="16.5" customHeight="1">
      <c r="A117" s="11">
        <v>62</v>
      </c>
      <c r="B117" s="207" t="s">
        <v>175</v>
      </c>
      <c r="C117" s="13" t="s">
        <v>261</v>
      </c>
      <c r="D117" s="14"/>
      <c r="E117" s="14" t="s">
        <v>121</v>
      </c>
      <c r="F117" s="16">
        <v>30</v>
      </c>
      <c r="G117" s="17"/>
      <c r="H117" s="102"/>
      <c r="I117" s="102">
        <v>30</v>
      </c>
      <c r="J117" s="102"/>
      <c r="K117" s="102"/>
      <c r="L117" s="102"/>
      <c r="M117" s="102"/>
      <c r="N117" s="17"/>
      <c r="O117" s="20"/>
      <c r="P117" s="17"/>
      <c r="Q117" s="20"/>
      <c r="R117" s="17"/>
      <c r="S117" s="67"/>
      <c r="T117" s="17"/>
      <c r="U117" s="20">
        <v>30</v>
      </c>
      <c r="V117" s="17"/>
      <c r="W117" s="20"/>
      <c r="X117" s="17"/>
      <c r="Y117" s="20"/>
    </row>
    <row r="118" spans="1:25" s="177" customFormat="1" ht="16.5" customHeight="1">
      <c r="A118" s="11">
        <v>63</v>
      </c>
      <c r="B118" s="210" t="s">
        <v>176</v>
      </c>
      <c r="C118" s="13" t="s">
        <v>262</v>
      </c>
      <c r="D118" s="14"/>
      <c r="E118" s="14" t="s">
        <v>121</v>
      </c>
      <c r="F118" s="16">
        <v>30</v>
      </c>
      <c r="G118" s="17"/>
      <c r="H118" s="102"/>
      <c r="I118" s="102">
        <v>30</v>
      </c>
      <c r="J118" s="102"/>
      <c r="K118" s="102"/>
      <c r="L118" s="102"/>
      <c r="M118" s="102"/>
      <c r="N118" s="17"/>
      <c r="O118" s="20"/>
      <c r="P118" s="17"/>
      <c r="Q118" s="20"/>
      <c r="R118" s="17"/>
      <c r="S118" s="67"/>
      <c r="T118" s="17"/>
      <c r="U118" s="20">
        <v>30</v>
      </c>
      <c r="V118" s="17"/>
      <c r="W118" s="20"/>
      <c r="X118" s="17"/>
      <c r="Y118" s="20"/>
    </row>
    <row r="119" spans="1:25" s="177" customFormat="1" ht="16.5" customHeight="1" thickBot="1">
      <c r="A119" s="24">
        <v>64</v>
      </c>
      <c r="B119" s="237" t="s">
        <v>177</v>
      </c>
      <c r="C119" s="23" t="s">
        <v>263</v>
      </c>
      <c r="D119" s="25"/>
      <c r="E119" s="25" t="s">
        <v>121</v>
      </c>
      <c r="F119" s="128">
        <v>15</v>
      </c>
      <c r="G119" s="27"/>
      <c r="H119" s="28"/>
      <c r="I119" s="28"/>
      <c r="J119" s="28"/>
      <c r="K119" s="28"/>
      <c r="L119" s="28"/>
      <c r="M119" s="28">
        <v>15</v>
      </c>
      <c r="N119" s="27"/>
      <c r="O119" s="29"/>
      <c r="P119" s="27"/>
      <c r="Q119" s="29"/>
      <c r="R119" s="27"/>
      <c r="S119" s="129"/>
      <c r="T119" s="27"/>
      <c r="U119" s="29">
        <v>15</v>
      </c>
      <c r="V119" s="17"/>
      <c r="W119" s="20"/>
      <c r="X119" s="17"/>
      <c r="Y119" s="29"/>
    </row>
    <row r="120" spans="1:25" s="177" customFormat="1" ht="16.5" customHeight="1" thickBot="1" thickTop="1">
      <c r="A120" s="306" t="s">
        <v>11</v>
      </c>
      <c r="B120" s="306"/>
      <c r="C120" s="239"/>
      <c r="D120" s="240"/>
      <c r="E120" s="240"/>
      <c r="F120" s="240">
        <f>SUM(F114:F119)</f>
        <v>150</v>
      </c>
      <c r="G120" s="240">
        <f aca="true" t="shared" si="12" ref="G120:X120">SUM(G114:G119)</f>
        <v>30</v>
      </c>
      <c r="H120" s="240">
        <f t="shared" si="12"/>
        <v>0</v>
      </c>
      <c r="I120" s="240">
        <f t="shared" si="12"/>
        <v>105</v>
      </c>
      <c r="J120" s="240">
        <f t="shared" si="12"/>
        <v>0</v>
      </c>
      <c r="K120" s="240">
        <f t="shared" si="12"/>
        <v>0</v>
      </c>
      <c r="L120" s="240">
        <f t="shared" si="12"/>
        <v>0</v>
      </c>
      <c r="M120" s="240">
        <f t="shared" si="12"/>
        <v>15</v>
      </c>
      <c r="N120" s="240">
        <f t="shared" si="12"/>
        <v>0</v>
      </c>
      <c r="O120" s="240">
        <f t="shared" si="12"/>
        <v>0</v>
      </c>
      <c r="P120" s="240">
        <f t="shared" si="12"/>
        <v>0</v>
      </c>
      <c r="Q120" s="240">
        <f t="shared" si="12"/>
        <v>0</v>
      </c>
      <c r="R120" s="240">
        <f t="shared" si="12"/>
        <v>30</v>
      </c>
      <c r="S120" s="240">
        <f t="shared" si="12"/>
        <v>45</v>
      </c>
      <c r="T120" s="240">
        <f t="shared" si="12"/>
        <v>0</v>
      </c>
      <c r="U120" s="240">
        <f t="shared" si="12"/>
        <v>75</v>
      </c>
      <c r="V120" s="236">
        <f t="shared" si="12"/>
        <v>0</v>
      </c>
      <c r="W120" s="86">
        <f t="shared" si="12"/>
        <v>0</v>
      </c>
      <c r="X120" s="84">
        <f t="shared" si="12"/>
        <v>0</v>
      </c>
      <c r="Y120" s="238"/>
    </row>
    <row r="121" spans="1:25" ht="16.5" customHeight="1" thickTop="1">
      <c r="A121" s="242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</row>
    <row r="122" spans="1:25" ht="16.5" customHeight="1" thickBot="1">
      <c r="A122" s="245" t="s">
        <v>264</v>
      </c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</row>
    <row r="123" spans="1:25" ht="16.5" customHeight="1" thickTop="1">
      <c r="A123" s="39">
        <v>65</v>
      </c>
      <c r="B123" s="228" t="s">
        <v>116</v>
      </c>
      <c r="C123" s="38" t="s">
        <v>236</v>
      </c>
      <c r="D123" s="40"/>
      <c r="E123" s="40" t="s">
        <v>119</v>
      </c>
      <c r="F123" s="41">
        <v>30</v>
      </c>
      <c r="G123" s="42">
        <v>30</v>
      </c>
      <c r="H123" s="43"/>
      <c r="I123" s="43"/>
      <c r="J123" s="43"/>
      <c r="K123" s="43"/>
      <c r="L123" s="43"/>
      <c r="M123" s="43"/>
      <c r="N123" s="42">
        <v>30</v>
      </c>
      <c r="O123" s="44"/>
      <c r="P123" s="42"/>
      <c r="Q123" s="44"/>
      <c r="R123" s="42"/>
      <c r="S123" s="60"/>
      <c r="T123" s="42"/>
      <c r="U123" s="44"/>
      <c r="V123" s="42"/>
      <c r="W123" s="44"/>
      <c r="X123" s="42"/>
      <c r="Y123" s="44"/>
    </row>
    <row r="124" spans="1:25" ht="16.5" customHeight="1" thickBot="1">
      <c r="A124" s="11">
        <v>66</v>
      </c>
      <c r="B124" s="227" t="s">
        <v>117</v>
      </c>
      <c r="C124" s="13" t="s">
        <v>237</v>
      </c>
      <c r="D124" s="14"/>
      <c r="E124" s="14" t="s">
        <v>119</v>
      </c>
      <c r="F124" s="16">
        <v>30</v>
      </c>
      <c r="G124" s="17"/>
      <c r="H124" s="102"/>
      <c r="I124" s="102">
        <v>30</v>
      </c>
      <c r="J124" s="102"/>
      <c r="K124" s="102"/>
      <c r="L124" s="102"/>
      <c r="M124" s="102"/>
      <c r="N124" s="17"/>
      <c r="O124" s="20">
        <v>30</v>
      </c>
      <c r="P124" s="17"/>
      <c r="Q124" s="20"/>
      <c r="R124" s="17"/>
      <c r="S124" s="67"/>
      <c r="T124" s="17"/>
      <c r="U124" s="20"/>
      <c r="V124" s="17"/>
      <c r="W124" s="20"/>
      <c r="X124" s="17"/>
      <c r="Y124" s="20"/>
    </row>
    <row r="125" spans="1:25" ht="16.5" customHeight="1" hidden="1">
      <c r="A125" s="11"/>
      <c r="B125" s="12"/>
      <c r="C125" s="13"/>
      <c r="D125" s="14"/>
      <c r="E125" s="14"/>
      <c r="F125" s="16">
        <f>SUM(G125:M125)</f>
        <v>0</v>
      </c>
      <c r="G125" s="17"/>
      <c r="H125" s="102"/>
      <c r="I125" s="102"/>
      <c r="J125" s="102"/>
      <c r="K125" s="102"/>
      <c r="L125" s="102"/>
      <c r="M125" s="102"/>
      <c r="N125" s="17"/>
      <c r="O125" s="20"/>
      <c r="P125" s="17"/>
      <c r="Q125" s="20"/>
      <c r="R125" s="17"/>
      <c r="S125" s="67"/>
      <c r="T125" s="17"/>
      <c r="U125" s="20"/>
      <c r="V125" s="17"/>
      <c r="W125" s="20"/>
      <c r="X125" s="17"/>
      <c r="Y125" s="20"/>
    </row>
    <row r="126" spans="1:25" ht="16.5" customHeight="1" hidden="1">
      <c r="A126" s="11"/>
      <c r="B126" s="12"/>
      <c r="C126" s="13"/>
      <c r="D126" s="14"/>
      <c r="E126" s="14"/>
      <c r="F126" s="16">
        <f>SUM(G126:M126)</f>
        <v>0</v>
      </c>
      <c r="G126" s="17"/>
      <c r="H126" s="102"/>
      <c r="I126" s="102"/>
      <c r="J126" s="102"/>
      <c r="K126" s="102"/>
      <c r="L126" s="102"/>
      <c r="M126" s="102"/>
      <c r="N126" s="17"/>
      <c r="O126" s="20"/>
      <c r="P126" s="17"/>
      <c r="Q126" s="20"/>
      <c r="R126" s="17"/>
      <c r="S126" s="67"/>
      <c r="T126" s="17"/>
      <c r="U126" s="20"/>
      <c r="V126" s="17"/>
      <c r="W126" s="20"/>
      <c r="X126" s="17"/>
      <c r="Y126" s="20"/>
    </row>
    <row r="127" spans="1:25" ht="16.5" customHeight="1" hidden="1" thickBot="1">
      <c r="A127" s="46"/>
      <c r="B127" s="12"/>
      <c r="C127" s="13"/>
      <c r="D127" s="14"/>
      <c r="E127" s="14"/>
      <c r="F127" s="16">
        <f>SUM(G127:M127)</f>
        <v>0</v>
      </c>
      <c r="G127" s="17"/>
      <c r="H127" s="102"/>
      <c r="I127" s="102"/>
      <c r="J127" s="102"/>
      <c r="K127" s="102"/>
      <c r="L127" s="102"/>
      <c r="M127" s="102"/>
      <c r="N127" s="17"/>
      <c r="O127" s="20"/>
      <c r="P127" s="17"/>
      <c r="Q127" s="20"/>
      <c r="R127" s="17"/>
      <c r="S127" s="67"/>
      <c r="T127" s="17"/>
      <c r="U127" s="20"/>
      <c r="V127" s="17"/>
      <c r="W127" s="20"/>
      <c r="X127" s="17"/>
      <c r="Y127" s="20"/>
    </row>
    <row r="128" spans="1:25" s="159" customFormat="1" ht="16.5" customHeight="1" thickBot="1" thickTop="1">
      <c r="A128" s="87" t="s">
        <v>11</v>
      </c>
      <c r="B128" s="88"/>
      <c r="C128" s="31"/>
      <c r="D128" s="33"/>
      <c r="E128" s="33"/>
      <c r="F128" s="32">
        <f>SUM(F123:F127)</f>
        <v>60</v>
      </c>
      <c r="G128" s="34">
        <f aca="true" t="shared" si="13" ref="G128:Y128">SUM(G123:G127)</f>
        <v>30</v>
      </c>
      <c r="H128" s="35">
        <f t="shared" si="13"/>
        <v>0</v>
      </c>
      <c r="I128" s="35">
        <f t="shared" si="13"/>
        <v>30</v>
      </c>
      <c r="J128" s="35">
        <f t="shared" si="13"/>
        <v>0</v>
      </c>
      <c r="K128" s="35">
        <f t="shared" si="13"/>
        <v>0</v>
      </c>
      <c r="L128" s="35">
        <f t="shared" si="13"/>
        <v>0</v>
      </c>
      <c r="M128" s="35">
        <f t="shared" si="13"/>
        <v>0</v>
      </c>
      <c r="N128" s="34">
        <f t="shared" si="13"/>
        <v>30</v>
      </c>
      <c r="O128" s="36">
        <f t="shared" si="13"/>
        <v>30</v>
      </c>
      <c r="P128" s="34">
        <f t="shared" si="13"/>
        <v>0</v>
      </c>
      <c r="Q128" s="36">
        <f t="shared" si="13"/>
        <v>0</v>
      </c>
      <c r="R128" s="34">
        <f t="shared" si="13"/>
        <v>0</v>
      </c>
      <c r="S128" s="36">
        <f t="shared" si="13"/>
        <v>0</v>
      </c>
      <c r="T128" s="34">
        <f t="shared" si="13"/>
        <v>0</v>
      </c>
      <c r="U128" s="36">
        <f t="shared" si="13"/>
        <v>0</v>
      </c>
      <c r="V128" s="34">
        <f t="shared" si="13"/>
        <v>0</v>
      </c>
      <c r="W128" s="36">
        <f t="shared" si="13"/>
        <v>0</v>
      </c>
      <c r="X128" s="34">
        <f t="shared" si="13"/>
        <v>0</v>
      </c>
      <c r="Y128" s="36">
        <f t="shared" si="13"/>
        <v>0</v>
      </c>
    </row>
    <row r="129" spans="1:25" ht="16.5" customHeight="1" hidden="1" thickBot="1" thickTop="1">
      <c r="A129" s="248" t="s">
        <v>36</v>
      </c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</row>
    <row r="130" spans="1:25" ht="16.5" customHeight="1" hidden="1" thickTop="1">
      <c r="A130" s="10"/>
      <c r="B130" s="89"/>
      <c r="C130" s="56"/>
      <c r="D130" s="57"/>
      <c r="E130" s="57"/>
      <c r="F130" s="58">
        <f>SUM(G130:M130)</f>
        <v>0</v>
      </c>
      <c r="G130" s="61"/>
      <c r="H130" s="90"/>
      <c r="I130" s="90"/>
      <c r="J130" s="90"/>
      <c r="K130" s="90"/>
      <c r="L130" s="90"/>
      <c r="M130" s="90"/>
      <c r="N130" s="61"/>
      <c r="O130" s="59"/>
      <c r="P130" s="61"/>
      <c r="Q130" s="59"/>
      <c r="R130" s="61"/>
      <c r="S130" s="91"/>
      <c r="T130" s="61"/>
      <c r="U130" s="59"/>
      <c r="V130" s="61"/>
      <c r="W130" s="59"/>
      <c r="X130" s="61"/>
      <c r="Y130" s="59"/>
    </row>
    <row r="131" spans="1:25" ht="16.5" customHeight="1" hidden="1">
      <c r="A131" s="11"/>
      <c r="B131" s="12"/>
      <c r="C131" s="13"/>
      <c r="D131" s="14"/>
      <c r="E131" s="14"/>
      <c r="F131" s="16">
        <f>SUM(G131:M131)</f>
        <v>0</v>
      </c>
      <c r="G131" s="17"/>
      <c r="H131" s="102"/>
      <c r="I131" s="102"/>
      <c r="J131" s="102"/>
      <c r="K131" s="102"/>
      <c r="L131" s="102"/>
      <c r="M131" s="102"/>
      <c r="N131" s="17"/>
      <c r="O131" s="20"/>
      <c r="P131" s="17"/>
      <c r="Q131" s="20"/>
      <c r="R131" s="17"/>
      <c r="S131" s="67"/>
      <c r="T131" s="17"/>
      <c r="U131" s="20"/>
      <c r="V131" s="17"/>
      <c r="W131" s="20"/>
      <c r="X131" s="17"/>
      <c r="Y131" s="20"/>
    </row>
    <row r="132" spans="1:25" ht="16.5" customHeight="1" hidden="1">
      <c r="A132" s="11"/>
      <c r="B132" s="12"/>
      <c r="C132" s="13"/>
      <c r="D132" s="14"/>
      <c r="E132" s="14"/>
      <c r="F132" s="16">
        <f>SUM(G132:M132)</f>
        <v>0</v>
      </c>
      <c r="G132" s="17"/>
      <c r="H132" s="102"/>
      <c r="I132" s="102"/>
      <c r="J132" s="102"/>
      <c r="K132" s="102"/>
      <c r="L132" s="102"/>
      <c r="M132" s="102"/>
      <c r="N132" s="17"/>
      <c r="O132" s="20"/>
      <c r="P132" s="17"/>
      <c r="Q132" s="20"/>
      <c r="R132" s="17"/>
      <c r="S132" s="67"/>
      <c r="T132" s="17"/>
      <c r="U132" s="20"/>
      <c r="V132" s="17"/>
      <c r="W132" s="20"/>
      <c r="X132" s="17"/>
      <c r="Y132" s="20"/>
    </row>
    <row r="133" spans="1:25" ht="16.5" customHeight="1" hidden="1">
      <c r="A133" s="11"/>
      <c r="B133" s="12"/>
      <c r="C133" s="13"/>
      <c r="D133" s="14"/>
      <c r="E133" s="14"/>
      <c r="F133" s="16">
        <f>SUM(G133:M133)</f>
        <v>0</v>
      </c>
      <c r="G133" s="17"/>
      <c r="H133" s="102"/>
      <c r="I133" s="102"/>
      <c r="J133" s="102"/>
      <c r="K133" s="102"/>
      <c r="L133" s="102"/>
      <c r="M133" s="102"/>
      <c r="N133" s="17"/>
      <c r="O133" s="20"/>
      <c r="P133" s="17"/>
      <c r="Q133" s="20"/>
      <c r="R133" s="17"/>
      <c r="S133" s="67"/>
      <c r="T133" s="17"/>
      <c r="U133" s="20"/>
      <c r="V133" s="17"/>
      <c r="W133" s="20"/>
      <c r="X133" s="17"/>
      <c r="Y133" s="20"/>
    </row>
    <row r="134" spans="1:25" ht="16.5" customHeight="1" hidden="1" thickBot="1">
      <c r="A134" s="46"/>
      <c r="B134" s="12"/>
      <c r="C134" s="13"/>
      <c r="D134" s="14"/>
      <c r="E134" s="14"/>
      <c r="F134" s="16">
        <f>SUM(G134:M134)</f>
        <v>0</v>
      </c>
      <c r="G134" s="17"/>
      <c r="H134" s="102"/>
      <c r="I134" s="102"/>
      <c r="J134" s="102"/>
      <c r="K134" s="102"/>
      <c r="L134" s="102"/>
      <c r="M134" s="102"/>
      <c r="N134" s="17"/>
      <c r="O134" s="20"/>
      <c r="P134" s="17"/>
      <c r="Q134" s="20"/>
      <c r="R134" s="17"/>
      <c r="S134" s="67"/>
      <c r="T134" s="17"/>
      <c r="U134" s="20"/>
      <c r="V134" s="17"/>
      <c r="W134" s="20"/>
      <c r="X134" s="17"/>
      <c r="Y134" s="20"/>
    </row>
    <row r="135" spans="1:25" s="159" customFormat="1" ht="16.5" customHeight="1" hidden="1" thickBot="1" thickTop="1">
      <c r="A135" s="256" t="s">
        <v>11</v>
      </c>
      <c r="B135" s="301"/>
      <c r="C135" s="31"/>
      <c r="D135" s="33"/>
      <c r="E135" s="33"/>
      <c r="F135" s="32">
        <f>SUM(F130:F134)</f>
        <v>0</v>
      </c>
      <c r="G135" s="34">
        <f aca="true" t="shared" si="14" ref="G135:Y135">SUM(G130:G134)</f>
        <v>0</v>
      </c>
      <c r="H135" s="35">
        <f t="shared" si="14"/>
        <v>0</v>
      </c>
      <c r="I135" s="35">
        <f t="shared" si="14"/>
        <v>0</v>
      </c>
      <c r="J135" s="35">
        <f t="shared" si="14"/>
        <v>0</v>
      </c>
      <c r="K135" s="35">
        <f t="shared" si="14"/>
        <v>0</v>
      </c>
      <c r="L135" s="35">
        <f t="shared" si="14"/>
        <v>0</v>
      </c>
      <c r="M135" s="35">
        <f t="shared" si="14"/>
        <v>0</v>
      </c>
      <c r="N135" s="34">
        <f t="shared" si="14"/>
        <v>0</v>
      </c>
      <c r="O135" s="36">
        <f t="shared" si="14"/>
        <v>0</v>
      </c>
      <c r="P135" s="34">
        <f t="shared" si="14"/>
        <v>0</v>
      </c>
      <c r="Q135" s="36">
        <f t="shared" si="14"/>
        <v>0</v>
      </c>
      <c r="R135" s="34">
        <f t="shared" si="14"/>
        <v>0</v>
      </c>
      <c r="S135" s="36">
        <f t="shared" si="14"/>
        <v>0</v>
      </c>
      <c r="T135" s="34">
        <f t="shared" si="14"/>
        <v>0</v>
      </c>
      <c r="U135" s="36">
        <f t="shared" si="14"/>
        <v>0</v>
      </c>
      <c r="V135" s="34">
        <f t="shared" si="14"/>
        <v>0</v>
      </c>
      <c r="W135" s="36">
        <f t="shared" si="14"/>
        <v>0</v>
      </c>
      <c r="X135" s="34">
        <f t="shared" si="14"/>
        <v>0</v>
      </c>
      <c r="Y135" s="36">
        <f t="shared" si="14"/>
        <v>0</v>
      </c>
    </row>
    <row r="136" spans="1:25" ht="16.5" customHeight="1" hidden="1" thickBot="1" thickTop="1">
      <c r="A136" s="248" t="s">
        <v>34</v>
      </c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</row>
    <row r="137" spans="1:25" ht="16.5" customHeight="1" hidden="1" thickBot="1" thickTop="1">
      <c r="A137" s="130"/>
      <c r="B137" s="131" t="s">
        <v>19</v>
      </c>
      <c r="C137" s="132"/>
      <c r="D137" s="133"/>
      <c r="E137" s="134"/>
      <c r="F137" s="135"/>
      <c r="G137" s="136"/>
      <c r="H137" s="137"/>
      <c r="I137" s="137"/>
      <c r="J137" s="137"/>
      <c r="K137" s="137"/>
      <c r="L137" s="137"/>
      <c r="M137" s="138"/>
      <c r="N137" s="136"/>
      <c r="O137" s="138"/>
      <c r="P137" s="139"/>
      <c r="Q137" s="140"/>
      <c r="R137" s="136"/>
      <c r="S137" s="138"/>
      <c r="T137" s="139"/>
      <c r="U137" s="140"/>
      <c r="V137" s="136"/>
      <c r="W137" s="138"/>
      <c r="X137" s="139"/>
      <c r="Y137" s="138"/>
    </row>
    <row r="138" spans="1:25" ht="16.5" customHeight="1" thickBot="1" thickTop="1">
      <c r="A138" s="286" t="s">
        <v>126</v>
      </c>
      <c r="B138" s="287"/>
      <c r="C138" s="146"/>
      <c r="D138" s="288"/>
      <c r="E138" s="289"/>
      <c r="F138" s="141">
        <f>F23+F63+F72+F80+F87+F96+F112</f>
        <v>1140</v>
      </c>
      <c r="G138" s="141">
        <f>G23+G63+G72+G80+G96+G112</f>
        <v>465</v>
      </c>
      <c r="H138" s="141">
        <f>H44+H81+H90+H94+H108+H125+H133</f>
        <v>0</v>
      </c>
      <c r="I138" s="141">
        <f>I23+I63+I72+I80+I96+I112</f>
        <v>465</v>
      </c>
      <c r="J138" s="141">
        <f>J44+J81+J90+J94+J108+J125+J133</f>
        <v>0</v>
      </c>
      <c r="K138" s="141">
        <f>K23+K63+K72+K80+K96+K112</f>
        <v>60</v>
      </c>
      <c r="L138" s="141">
        <f aca="true" t="shared" si="15" ref="L138:S138">L23+L63+L72+L80+L87+L96+L112</f>
        <v>120</v>
      </c>
      <c r="M138" s="141">
        <f t="shared" si="15"/>
        <v>30</v>
      </c>
      <c r="N138" s="141">
        <f t="shared" si="15"/>
        <v>135</v>
      </c>
      <c r="O138" s="141">
        <f t="shared" si="15"/>
        <v>225</v>
      </c>
      <c r="P138" s="141">
        <f t="shared" si="15"/>
        <v>60</v>
      </c>
      <c r="Q138" s="141">
        <f t="shared" si="15"/>
        <v>270</v>
      </c>
      <c r="R138" s="141">
        <f t="shared" si="15"/>
        <v>180</v>
      </c>
      <c r="S138" s="141">
        <f t="shared" si="15"/>
        <v>75</v>
      </c>
      <c r="T138" s="141">
        <f>T23+T63+T72+T80+T112</f>
        <v>90</v>
      </c>
      <c r="U138" s="141">
        <f>U23+U63+U72+U80+U87+U96+U112</f>
        <v>105</v>
      </c>
      <c r="V138" s="173"/>
      <c r="W138" s="175"/>
      <c r="X138" s="174"/>
      <c r="Y138" s="175"/>
    </row>
    <row r="139" spans="1:25" s="71" customFormat="1" ht="16.5" customHeight="1" thickBot="1" thickTop="1">
      <c r="A139" s="286" t="s">
        <v>127</v>
      </c>
      <c r="B139" s="287"/>
      <c r="C139" s="146"/>
      <c r="D139" s="288"/>
      <c r="E139" s="289"/>
      <c r="F139" s="141">
        <f>F23+F36+F43+F55+F57+F59+F61+F65+F87+K85+F96</f>
        <v>1200</v>
      </c>
      <c r="G139" s="141">
        <f>G23+G36+G43+G55+G57+G65+G96</f>
        <v>285</v>
      </c>
      <c r="H139" s="141">
        <v>225</v>
      </c>
      <c r="I139" s="141">
        <f>I23+I36+I43+I55+I59+I61+I96</f>
        <v>300</v>
      </c>
      <c r="J139" s="141">
        <f>J23+J36+J43+J55+J59+J61+J96</f>
        <v>85</v>
      </c>
      <c r="K139" s="141">
        <f>K23+K36+K43+K55+K59+K61+K96</f>
        <v>60</v>
      </c>
      <c r="L139" s="141">
        <f>L23+L36+L43+L55+L59+L61+L87+L96</f>
        <v>120</v>
      </c>
      <c r="M139" s="141">
        <f>M23+M36+M43+M55+M59+M61+M87+M96</f>
        <v>125</v>
      </c>
      <c r="N139" s="141">
        <f>N23+N36+N43+N55+N59+N63+N72+N87</f>
        <v>145</v>
      </c>
      <c r="O139" s="141">
        <f>O23+O36+O43+O55+O57+O59+O61+O72+O87</f>
        <v>205</v>
      </c>
      <c r="P139" s="141">
        <f>P23+P36+P43+P55+P57</f>
        <v>35</v>
      </c>
      <c r="Q139" s="141">
        <f>Q23+Q36+Q43+Q55+Q57+Q61+Q87</f>
        <v>290</v>
      </c>
      <c r="R139" s="141">
        <f>R23+R36+R43+R55+R87+R112</f>
        <v>90</v>
      </c>
      <c r="S139" s="141">
        <f>S23+S36+S43+S55+S87+S112</f>
        <v>230</v>
      </c>
      <c r="T139" s="141">
        <f>T23+T36+T43+T55+T57+T59+T61+T67+T87+T96</f>
        <v>15</v>
      </c>
      <c r="U139" s="141">
        <f>U23+U36+U43+U55+U87+U112</f>
        <v>190</v>
      </c>
      <c r="V139" s="141">
        <f>V23+V36+V43+V55+V63+V72+V80+V87+V96+V112+V128+V135+V137</f>
        <v>0</v>
      </c>
      <c r="W139" s="141">
        <f>W23+W36+W43+W55+W63+W72+W80+W87+W96+W112+W128+W135+W137</f>
        <v>0</v>
      </c>
      <c r="X139" s="141">
        <f>X23+X36+X43+X55+X63+X72+X80+X87+X96+X112+X128+X135+X137</f>
        <v>0</v>
      </c>
      <c r="Y139" s="141">
        <f>Y23+Y36+Y43+Y55+Y63+Y72+Y80+Y87+Y96+Y112+Y128+Y135+Y137</f>
        <v>0</v>
      </c>
    </row>
    <row r="140" spans="1:25" ht="12.75" customHeight="1" thickBot="1" thickTop="1">
      <c r="A140" s="149"/>
      <c r="B140" s="149"/>
      <c r="C140" s="150"/>
      <c r="D140" s="149" t="s">
        <v>16</v>
      </c>
      <c r="E140" s="151"/>
      <c r="F140" s="152">
        <f>SUM(N139:Y139)</f>
        <v>1200</v>
      </c>
      <c r="G140" s="151"/>
      <c r="H140" s="151"/>
      <c r="I140" s="151"/>
      <c r="J140" s="151"/>
      <c r="K140" s="151"/>
      <c r="L140" s="151"/>
      <c r="M140" s="151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</row>
    <row r="141" spans="1:25" ht="13.5" customHeight="1" thickBot="1" thickTop="1">
      <c r="A141" s="149"/>
      <c r="B141" s="149"/>
      <c r="C141" s="150"/>
      <c r="D141" s="149" t="s">
        <v>17</v>
      </c>
      <c r="E141" s="149"/>
      <c r="F141" s="152">
        <f>SUM(G139:M139)</f>
        <v>1200</v>
      </c>
      <c r="G141" s="149"/>
      <c r="H141" s="151"/>
      <c r="I141" s="283" t="s">
        <v>13</v>
      </c>
      <c r="J141" s="283"/>
      <c r="K141" s="283"/>
      <c r="L141" s="283"/>
      <c r="M141" s="284"/>
      <c r="N141" s="155">
        <f>COUNTIF($D13:$D139,1)</f>
        <v>6</v>
      </c>
      <c r="O141" s="156">
        <f>COUNTIF($E13:$E139,1)</f>
        <v>14</v>
      </c>
      <c r="P141" s="155">
        <f>COUNTIF($D13:$D139,2)</f>
        <v>2</v>
      </c>
      <c r="Q141" s="156">
        <f>COUNTIF($E13:$E139,2)</f>
        <v>21</v>
      </c>
      <c r="R141" s="155">
        <f>COUNTIF($D13:$D139,3)</f>
        <v>4</v>
      </c>
      <c r="S141" s="156">
        <f>COUNTIF($E13:$E139,3)</f>
        <v>19</v>
      </c>
      <c r="T141" s="155">
        <f>COUNTIF($D13:$D139,4)</f>
        <v>1</v>
      </c>
      <c r="U141" s="156">
        <f>COUNTIF($E13:$E139,4)</f>
        <v>16</v>
      </c>
      <c r="V141" s="155">
        <f>COUNTIF($D13:$D139,5)</f>
        <v>0</v>
      </c>
      <c r="W141" s="156">
        <f>COUNTIF($E13:$E139,5)</f>
        <v>0</v>
      </c>
      <c r="X141" s="155">
        <f>COUNTIF($D13:$D139,6)</f>
        <v>0</v>
      </c>
      <c r="Y141" s="156">
        <f>COUNTIF($E13:$E139,6)</f>
        <v>0</v>
      </c>
    </row>
    <row r="142" spans="1:25" ht="12.75" customHeight="1" thickTop="1">
      <c r="A142" s="151"/>
      <c r="B142" s="151"/>
      <c r="C142" s="157"/>
      <c r="D142" s="151"/>
      <c r="E142" s="151"/>
      <c r="F142" s="158">
        <f>IF(F140=F141,"","BŁĄD !!! SPRAWDŹ WIERSZ OGÓŁEM")</f>
      </c>
      <c r="G142" s="151"/>
      <c r="H142" s="151"/>
      <c r="I142" s="151"/>
      <c r="J142" s="151"/>
      <c r="K142" s="151"/>
      <c r="L142" s="151"/>
      <c r="M142" s="151"/>
      <c r="N142" s="151">
        <f>IF(N141&gt;8,"za dużo E","")</f>
      </c>
      <c r="O142" s="151"/>
      <c r="P142" s="151">
        <f>IF(P141&gt;8,"za dużo E","")</f>
      </c>
      <c r="Q142" s="151"/>
      <c r="R142" s="151">
        <f>IF(R141&gt;8,"za dużo E","")</f>
      </c>
      <c r="S142" s="151"/>
      <c r="T142" s="151">
        <f>IF(T141&gt;8,"za dużo E","")</f>
      </c>
      <c r="U142" s="151"/>
      <c r="V142" s="151">
        <f>IF(V141&gt;8,"za dużo E","")</f>
      </c>
      <c r="W142" s="151"/>
      <c r="X142" s="151">
        <f>IF(X141&gt;8,"za dużo E","")</f>
      </c>
      <c r="Y142" s="151"/>
    </row>
    <row r="143" spans="3:6" ht="16.5" customHeight="1">
      <c r="C143" s="172" t="s">
        <v>63</v>
      </c>
      <c r="F143" s="159"/>
    </row>
    <row r="144" ht="16.5" customHeight="1">
      <c r="F144" s="159"/>
    </row>
    <row r="145" ht="16.5" customHeight="1">
      <c r="F145" s="159"/>
    </row>
    <row r="146" ht="16.5" customHeight="1">
      <c r="F146" s="159"/>
    </row>
  </sheetData>
  <sheetProtection/>
  <mergeCells count="49">
    <mergeCell ref="A113:Y113"/>
    <mergeCell ref="A120:B120"/>
    <mergeCell ref="A97:Y97"/>
    <mergeCell ref="A104:B104"/>
    <mergeCell ref="N8:Q8"/>
    <mergeCell ref="R8:U8"/>
    <mergeCell ref="V8:Y8"/>
    <mergeCell ref="A24:Y24"/>
    <mergeCell ref="A36:B36"/>
    <mergeCell ref="F8:M9"/>
    <mergeCell ref="X9:Y9"/>
    <mergeCell ref="A12:Y12"/>
    <mergeCell ref="A23:B23"/>
    <mergeCell ref="B65:B71"/>
    <mergeCell ref="A37:Y37"/>
    <mergeCell ref="A43:B43"/>
    <mergeCell ref="A44:Y44"/>
    <mergeCell ref="A55:B55"/>
    <mergeCell ref="A56:Y56"/>
    <mergeCell ref="A63:B63"/>
    <mergeCell ref="A87:B87"/>
    <mergeCell ref="A88:Y88"/>
    <mergeCell ref="A89:Y89"/>
    <mergeCell ref="A96:B96"/>
    <mergeCell ref="A64:Y64"/>
    <mergeCell ref="A72:B72"/>
    <mergeCell ref="A73:Y73"/>
    <mergeCell ref="A74:Y74"/>
    <mergeCell ref="A80:B80"/>
    <mergeCell ref="A81:Y81"/>
    <mergeCell ref="A121:Y121"/>
    <mergeCell ref="A122:Y122"/>
    <mergeCell ref="A129:Y129"/>
    <mergeCell ref="A135:B135"/>
    <mergeCell ref="A136:Y136"/>
    <mergeCell ref="A139:B139"/>
    <mergeCell ref="D139:E139"/>
    <mergeCell ref="A138:B138"/>
    <mergeCell ref="D138:E138"/>
    <mergeCell ref="A112:B112"/>
    <mergeCell ref="A105:Y105"/>
    <mergeCell ref="R1:Y1"/>
    <mergeCell ref="I141:M141"/>
    <mergeCell ref="N140:O140"/>
    <mergeCell ref="P140:Q140"/>
    <mergeCell ref="R140:S140"/>
    <mergeCell ref="T140:U140"/>
    <mergeCell ref="V140:W140"/>
    <mergeCell ref="X140:Y140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9" r:id="rId3"/>
  <headerFooter>
    <oddHeader>&amp;C&amp;"Times New Roman,Pogrubiona"&amp;12Harmonogram realizacji programu studiów obowiązującego od roku akademickiego 2023/2024</oddHeader>
  </headerFooter>
  <rowBreaks count="2" manualBreakCount="2">
    <brk id="36" max="255" man="1"/>
    <brk id="8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8">
      <selection activeCell="Z24" sqref="Z24"/>
    </sheetView>
  </sheetViews>
  <sheetFormatPr defaultColWidth="9.00390625" defaultRowHeight="12.75"/>
  <cols>
    <col min="2" max="2" width="47.375" style="0" customWidth="1"/>
    <col min="3" max="3" width="9.125" style="0" hidden="1" customWidth="1"/>
    <col min="4" max="4" width="9.375" style="0" customWidth="1"/>
    <col min="5" max="6" width="9.125" style="0" hidden="1" customWidth="1"/>
    <col min="7" max="8" width="5.625" style="0" customWidth="1"/>
    <col min="9" max="9" width="9.125" style="0" hidden="1" customWidth="1"/>
    <col min="10" max="11" width="5.125" style="0" customWidth="1"/>
    <col min="12" max="12" width="3.75390625" style="0" customWidth="1"/>
    <col min="13" max="13" width="9.125" style="0" hidden="1" customWidth="1"/>
    <col min="14" max="14" width="4.00390625" style="0" customWidth="1"/>
    <col min="15" max="15" width="5.75390625" style="0" customWidth="1"/>
    <col min="16" max="16" width="9.125" style="0" hidden="1" customWidth="1"/>
    <col min="17" max="17" width="3.125" style="0" customWidth="1"/>
    <col min="18" max="18" width="4.00390625" style="0" customWidth="1"/>
    <col min="19" max="19" width="4.375" style="0" customWidth="1"/>
    <col min="20" max="20" width="4.125" style="0" customWidth="1"/>
    <col min="21" max="22" width="4.625" style="0" customWidth="1"/>
    <col min="23" max="23" width="3.75390625" style="0" customWidth="1"/>
    <col min="24" max="24" width="3.625" style="0" customWidth="1"/>
  </cols>
  <sheetData>
    <row r="1" spans="1:26" ht="12.75">
      <c r="A1" s="363" t="s">
        <v>134</v>
      </c>
      <c r="B1" s="363"/>
      <c r="C1" s="363"/>
      <c r="D1" s="363"/>
      <c r="E1" s="363"/>
      <c r="F1" s="363"/>
      <c r="G1" s="363"/>
      <c r="H1" s="363"/>
      <c r="I1" s="364" t="s">
        <v>135</v>
      </c>
      <c r="J1" s="364"/>
      <c r="K1" s="364"/>
      <c r="L1" s="364"/>
      <c r="M1" s="365" t="s">
        <v>136</v>
      </c>
      <c r="N1" s="365"/>
      <c r="O1" s="365"/>
      <c r="P1" s="366" t="s">
        <v>137</v>
      </c>
      <c r="Q1" s="366"/>
      <c r="R1" s="366"/>
      <c r="S1" s="366"/>
      <c r="T1" s="366"/>
      <c r="U1" s="366"/>
      <c r="V1" s="366"/>
      <c r="W1" s="366"/>
      <c r="X1" s="366"/>
      <c r="Y1" s="366"/>
      <c r="Z1" s="366"/>
    </row>
    <row r="2" spans="1:26" ht="66" customHeight="1">
      <c r="A2" s="181" t="s">
        <v>138</v>
      </c>
      <c r="B2" s="347" t="s">
        <v>139</v>
      </c>
      <c r="C2" s="348"/>
      <c r="D2" s="349" t="s">
        <v>140</v>
      </c>
      <c r="E2" s="350"/>
      <c r="F2" s="351"/>
      <c r="G2" s="182" t="s">
        <v>141</v>
      </c>
      <c r="H2" s="352" t="s">
        <v>142</v>
      </c>
      <c r="I2" s="353"/>
      <c r="J2" s="183" t="s">
        <v>143</v>
      </c>
      <c r="K2" s="182" t="s">
        <v>144</v>
      </c>
      <c r="L2" s="354" t="s">
        <v>145</v>
      </c>
      <c r="M2" s="355"/>
      <c r="N2" s="183" t="s">
        <v>146</v>
      </c>
      <c r="O2" s="354" t="s">
        <v>147</v>
      </c>
      <c r="P2" s="355"/>
      <c r="Q2" s="183" t="s">
        <v>148</v>
      </c>
      <c r="R2" s="183" t="s">
        <v>149</v>
      </c>
      <c r="S2" s="183" t="s">
        <v>150</v>
      </c>
      <c r="T2" s="183" t="s">
        <v>151</v>
      </c>
      <c r="U2" s="182" t="s">
        <v>152</v>
      </c>
      <c r="V2" s="184" t="s">
        <v>153</v>
      </c>
      <c r="W2" s="182" t="s">
        <v>152</v>
      </c>
      <c r="X2" s="184" t="s">
        <v>153</v>
      </c>
      <c r="Y2" s="180"/>
      <c r="Z2" s="180"/>
    </row>
    <row r="3" spans="1:26" ht="12.75">
      <c r="A3" s="178">
        <v>1</v>
      </c>
      <c r="B3" s="356">
        <v>2</v>
      </c>
      <c r="C3" s="357"/>
      <c r="D3" s="356">
        <v>3</v>
      </c>
      <c r="E3" s="358"/>
      <c r="F3" s="357"/>
      <c r="G3" s="178">
        <v>4</v>
      </c>
      <c r="H3" s="359">
        <v>5</v>
      </c>
      <c r="I3" s="360"/>
      <c r="J3" s="185">
        <v>6</v>
      </c>
      <c r="K3" s="178">
        <v>7</v>
      </c>
      <c r="L3" s="356">
        <v>8</v>
      </c>
      <c r="M3" s="357"/>
      <c r="N3" s="178">
        <v>9</v>
      </c>
      <c r="O3" s="361">
        <v>10</v>
      </c>
      <c r="P3" s="362"/>
      <c r="Q3" s="185">
        <v>11</v>
      </c>
      <c r="R3" s="185">
        <v>12</v>
      </c>
      <c r="S3" s="179">
        <v>13</v>
      </c>
      <c r="T3" s="179">
        <v>14</v>
      </c>
      <c r="U3" s="186">
        <v>15</v>
      </c>
      <c r="V3" s="178">
        <v>16</v>
      </c>
      <c r="W3" s="178">
        <v>17</v>
      </c>
      <c r="X3" s="179">
        <v>18</v>
      </c>
      <c r="Y3" s="180"/>
      <c r="Z3" s="180"/>
    </row>
    <row r="4" spans="1:26" ht="12.75">
      <c r="A4" s="344" t="s">
        <v>178</v>
      </c>
      <c r="B4" s="345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188"/>
      <c r="Z4" s="188"/>
    </row>
    <row r="5" spans="1:26" ht="12.75">
      <c r="A5" s="206">
        <v>1</v>
      </c>
      <c r="B5" s="221" t="s">
        <v>130</v>
      </c>
      <c r="C5" s="219" t="s">
        <v>130</v>
      </c>
      <c r="D5" s="317"/>
      <c r="E5" s="315"/>
      <c r="F5" s="316"/>
      <c r="G5" s="190"/>
      <c r="H5" s="317"/>
      <c r="I5" s="316"/>
      <c r="J5" s="190"/>
      <c r="K5" s="191">
        <v>30</v>
      </c>
      <c r="L5" s="335">
        <v>30</v>
      </c>
      <c r="M5" s="336"/>
      <c r="N5" s="190"/>
      <c r="O5" s="317"/>
      <c r="P5" s="316"/>
      <c r="Q5" s="190"/>
      <c r="R5" s="190"/>
      <c r="S5" s="190"/>
      <c r="T5" s="190"/>
      <c r="U5" s="192">
        <v>30</v>
      </c>
      <c r="V5" s="193"/>
      <c r="W5" s="193"/>
      <c r="X5" s="193"/>
      <c r="Y5" s="188"/>
      <c r="Z5" s="188"/>
    </row>
    <row r="6" spans="1:26" ht="12.75">
      <c r="A6" s="206">
        <v>2</v>
      </c>
      <c r="B6" s="221" t="s">
        <v>128</v>
      </c>
      <c r="C6" s="220" t="s">
        <v>128</v>
      </c>
      <c r="D6" s="317"/>
      <c r="E6" s="315"/>
      <c r="F6" s="316"/>
      <c r="G6" s="190"/>
      <c r="H6" s="317"/>
      <c r="I6" s="316"/>
      <c r="J6" s="190"/>
      <c r="K6" s="191">
        <v>30</v>
      </c>
      <c r="L6" s="317"/>
      <c r="M6" s="316"/>
      <c r="N6" s="190"/>
      <c r="O6" s="338">
        <v>30</v>
      </c>
      <c r="P6" s="339"/>
      <c r="Q6" s="190"/>
      <c r="R6" s="190"/>
      <c r="S6" s="190"/>
      <c r="T6" s="190"/>
      <c r="U6" s="193"/>
      <c r="V6" s="194">
        <v>30</v>
      </c>
      <c r="W6" s="193"/>
      <c r="X6" s="193"/>
      <c r="Y6" s="188"/>
      <c r="Z6" s="188"/>
    </row>
    <row r="7" spans="1:26" ht="12.75">
      <c r="A7" s="206">
        <v>3</v>
      </c>
      <c r="B7" s="221" t="s">
        <v>131</v>
      </c>
      <c r="C7" s="220" t="s">
        <v>131</v>
      </c>
      <c r="D7" s="317"/>
      <c r="E7" s="315"/>
      <c r="F7" s="316"/>
      <c r="G7" s="190"/>
      <c r="H7" s="317"/>
      <c r="I7" s="316"/>
      <c r="J7" s="190"/>
      <c r="K7" s="191">
        <v>15</v>
      </c>
      <c r="L7" s="317"/>
      <c r="M7" s="316"/>
      <c r="N7" s="190"/>
      <c r="O7" s="338">
        <v>15</v>
      </c>
      <c r="P7" s="339"/>
      <c r="Q7" s="190"/>
      <c r="R7" s="190"/>
      <c r="S7" s="190"/>
      <c r="T7" s="190"/>
      <c r="U7" s="193"/>
      <c r="V7" s="194">
        <v>15</v>
      </c>
      <c r="W7" s="193"/>
      <c r="X7" s="193"/>
      <c r="Y7" s="188"/>
      <c r="Z7" s="188"/>
    </row>
    <row r="8" spans="1:26" ht="12.75">
      <c r="A8" s="206">
        <v>4</v>
      </c>
      <c r="B8" s="221" t="s">
        <v>129</v>
      </c>
      <c r="C8" s="220" t="s">
        <v>129</v>
      </c>
      <c r="D8" s="317"/>
      <c r="E8" s="315"/>
      <c r="F8" s="316"/>
      <c r="G8" s="190"/>
      <c r="H8" s="317"/>
      <c r="I8" s="316"/>
      <c r="J8" s="190"/>
      <c r="K8" s="191">
        <v>30</v>
      </c>
      <c r="L8" s="317"/>
      <c r="M8" s="316"/>
      <c r="N8" s="190"/>
      <c r="O8" s="338">
        <v>30</v>
      </c>
      <c r="P8" s="339"/>
      <c r="Q8" s="190"/>
      <c r="R8" s="190"/>
      <c r="S8" s="190"/>
      <c r="T8" s="190"/>
      <c r="U8" s="193"/>
      <c r="V8" s="193"/>
      <c r="W8" s="193"/>
      <c r="X8" s="195">
        <v>30</v>
      </c>
      <c r="Y8" s="188"/>
      <c r="Z8" s="188"/>
    </row>
    <row r="9" spans="1:26" ht="12.75">
      <c r="A9" s="206">
        <v>5</v>
      </c>
      <c r="B9" s="221" t="s">
        <v>132</v>
      </c>
      <c r="C9" s="220" t="s">
        <v>132</v>
      </c>
      <c r="D9" s="317"/>
      <c r="E9" s="315"/>
      <c r="F9" s="316"/>
      <c r="G9" s="190"/>
      <c r="H9" s="317"/>
      <c r="I9" s="316"/>
      <c r="J9" s="190"/>
      <c r="K9" s="191">
        <v>30</v>
      </c>
      <c r="L9" s="317"/>
      <c r="M9" s="316"/>
      <c r="N9" s="190"/>
      <c r="O9" s="338">
        <v>30</v>
      </c>
      <c r="P9" s="339"/>
      <c r="Q9" s="190"/>
      <c r="R9" s="190"/>
      <c r="S9" s="190"/>
      <c r="T9" s="190"/>
      <c r="U9" s="193"/>
      <c r="V9" s="193"/>
      <c r="W9" s="193"/>
      <c r="X9" s="195">
        <v>30</v>
      </c>
      <c r="Y9" s="188"/>
      <c r="Z9" s="188"/>
    </row>
    <row r="10" spans="1:26" ht="12.75">
      <c r="A10" s="206">
        <v>6</v>
      </c>
      <c r="B10" s="221" t="s">
        <v>133</v>
      </c>
      <c r="C10" s="220" t="s">
        <v>133</v>
      </c>
      <c r="D10" s="317"/>
      <c r="E10" s="315"/>
      <c r="F10" s="316"/>
      <c r="G10" s="190"/>
      <c r="H10" s="317"/>
      <c r="I10" s="316"/>
      <c r="J10" s="190"/>
      <c r="K10" s="191">
        <v>15</v>
      </c>
      <c r="L10" s="317"/>
      <c r="M10" s="316"/>
      <c r="N10" s="190"/>
      <c r="O10" s="338">
        <v>15</v>
      </c>
      <c r="P10" s="339"/>
      <c r="Q10" s="190"/>
      <c r="R10" s="190"/>
      <c r="S10" s="190"/>
      <c r="T10" s="190"/>
      <c r="U10" s="193"/>
      <c r="V10" s="193"/>
      <c r="W10" s="193"/>
      <c r="X10" s="195">
        <v>15</v>
      </c>
      <c r="Y10" s="188"/>
      <c r="Z10" s="188"/>
    </row>
    <row r="11" spans="1:26" ht="12.75">
      <c r="A11" s="332" t="s">
        <v>158</v>
      </c>
      <c r="B11" s="343"/>
      <c r="C11" s="333"/>
      <c r="D11" s="333"/>
      <c r="E11" s="333"/>
      <c r="F11" s="334"/>
      <c r="G11" s="190"/>
      <c r="H11" s="317"/>
      <c r="I11" s="315"/>
      <c r="J11" s="316"/>
      <c r="K11" s="189">
        <v>150</v>
      </c>
      <c r="L11" s="335">
        <v>30</v>
      </c>
      <c r="M11" s="336"/>
      <c r="N11" s="190"/>
      <c r="O11" s="338">
        <v>120</v>
      </c>
      <c r="P11" s="339"/>
      <c r="Q11" s="190"/>
      <c r="R11" s="190"/>
      <c r="S11" s="190"/>
      <c r="T11" s="190"/>
      <c r="U11" s="199">
        <v>30</v>
      </c>
      <c r="V11" s="191">
        <v>45</v>
      </c>
      <c r="W11" s="190"/>
      <c r="X11" s="200">
        <v>75</v>
      </c>
      <c r="Y11" s="188"/>
      <c r="Z11" s="188"/>
    </row>
    <row r="12" spans="1:26" ht="12.75">
      <c r="A12" s="342" t="s">
        <v>159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</row>
    <row r="13" spans="1:26" ht="12.75">
      <c r="A13" s="189">
        <v>1</v>
      </c>
      <c r="B13" s="196" t="s">
        <v>160</v>
      </c>
      <c r="C13" s="198"/>
      <c r="D13" s="317"/>
      <c r="E13" s="315"/>
      <c r="F13" s="316"/>
      <c r="G13" s="190"/>
      <c r="H13" s="317"/>
      <c r="I13" s="316"/>
      <c r="J13" s="190"/>
      <c r="K13" s="200">
        <v>30</v>
      </c>
      <c r="L13" s="318">
        <v>30</v>
      </c>
      <c r="M13" s="319"/>
      <c r="N13" s="190"/>
      <c r="O13" s="317"/>
      <c r="P13" s="316"/>
      <c r="Q13" s="190"/>
      <c r="R13" s="190"/>
      <c r="S13" s="190"/>
      <c r="T13" s="190"/>
      <c r="U13" s="192">
        <v>30</v>
      </c>
      <c r="V13" s="193"/>
      <c r="W13" s="193"/>
      <c r="X13" s="193"/>
      <c r="Y13" s="188"/>
      <c r="Z13" s="188"/>
    </row>
    <row r="14" spans="1:26" ht="12.75">
      <c r="A14" s="189">
        <v>2</v>
      </c>
      <c r="B14" s="196" t="s">
        <v>161</v>
      </c>
      <c r="C14" s="198"/>
      <c r="D14" s="317"/>
      <c r="E14" s="315"/>
      <c r="F14" s="316"/>
      <c r="G14" s="190"/>
      <c r="H14" s="317"/>
      <c r="I14" s="316"/>
      <c r="J14" s="190"/>
      <c r="K14" s="200">
        <v>30</v>
      </c>
      <c r="L14" s="317"/>
      <c r="M14" s="316"/>
      <c r="N14" s="190"/>
      <c r="O14" s="338">
        <v>30</v>
      </c>
      <c r="P14" s="339"/>
      <c r="Q14" s="190"/>
      <c r="R14" s="190"/>
      <c r="S14" s="190"/>
      <c r="T14" s="190"/>
      <c r="U14" s="193"/>
      <c r="V14" s="194">
        <v>30</v>
      </c>
      <c r="W14" s="193"/>
      <c r="X14" s="193"/>
      <c r="Y14" s="188"/>
      <c r="Z14" s="188"/>
    </row>
    <row r="15" spans="1:26" ht="12.75">
      <c r="A15" s="189">
        <v>3</v>
      </c>
      <c r="B15" s="196" t="s">
        <v>162</v>
      </c>
      <c r="C15" s="198"/>
      <c r="D15" s="317"/>
      <c r="E15" s="315"/>
      <c r="F15" s="316"/>
      <c r="G15" s="190"/>
      <c r="H15" s="317"/>
      <c r="I15" s="316"/>
      <c r="J15" s="190"/>
      <c r="K15" s="200">
        <v>15</v>
      </c>
      <c r="L15" s="317"/>
      <c r="M15" s="316"/>
      <c r="N15" s="190"/>
      <c r="O15" s="338">
        <v>15</v>
      </c>
      <c r="P15" s="339"/>
      <c r="Q15" s="190"/>
      <c r="R15" s="190"/>
      <c r="S15" s="190"/>
      <c r="T15" s="190"/>
      <c r="U15" s="193"/>
      <c r="V15" s="194">
        <v>15</v>
      </c>
      <c r="W15" s="193"/>
      <c r="X15" s="193"/>
      <c r="Y15" s="188"/>
      <c r="Z15" s="188"/>
    </row>
    <row r="16" spans="1:26" ht="12.75">
      <c r="A16" s="189">
        <v>4</v>
      </c>
      <c r="B16" s="196" t="s">
        <v>163</v>
      </c>
      <c r="C16" s="198"/>
      <c r="D16" s="317"/>
      <c r="E16" s="315"/>
      <c r="F16" s="316"/>
      <c r="G16" s="190"/>
      <c r="H16" s="317"/>
      <c r="I16" s="316"/>
      <c r="J16" s="190"/>
      <c r="K16" s="200">
        <v>30</v>
      </c>
      <c r="L16" s="317"/>
      <c r="M16" s="316"/>
      <c r="N16" s="190"/>
      <c r="O16" s="338">
        <v>30</v>
      </c>
      <c r="P16" s="339"/>
      <c r="Q16" s="190"/>
      <c r="R16" s="190"/>
      <c r="S16" s="190"/>
      <c r="T16" s="190"/>
      <c r="U16" s="193"/>
      <c r="V16" s="193"/>
      <c r="W16" s="193"/>
      <c r="X16" s="195">
        <v>30</v>
      </c>
      <c r="Y16" s="188"/>
      <c r="Z16" s="188"/>
    </row>
    <row r="17" spans="1:26" ht="12.75">
      <c r="A17" s="189">
        <v>5</v>
      </c>
      <c r="B17" s="196" t="s">
        <v>164</v>
      </c>
      <c r="C17" s="198"/>
      <c r="D17" s="317"/>
      <c r="E17" s="315"/>
      <c r="F17" s="316"/>
      <c r="G17" s="190"/>
      <c r="H17" s="317"/>
      <c r="I17" s="316"/>
      <c r="J17" s="190"/>
      <c r="K17" s="200">
        <v>30</v>
      </c>
      <c r="L17" s="317"/>
      <c r="M17" s="316"/>
      <c r="N17" s="190"/>
      <c r="O17" s="338">
        <v>30</v>
      </c>
      <c r="P17" s="339"/>
      <c r="Q17" s="190"/>
      <c r="R17" s="190"/>
      <c r="S17" s="190"/>
      <c r="T17" s="190"/>
      <c r="U17" s="193"/>
      <c r="V17" s="193"/>
      <c r="W17" s="193"/>
      <c r="X17" s="195">
        <v>30</v>
      </c>
      <c r="Y17" s="188"/>
      <c r="Z17" s="188"/>
    </row>
    <row r="18" spans="1:26" ht="12.75">
      <c r="A18" s="189">
        <v>6</v>
      </c>
      <c r="B18" s="196" t="s">
        <v>165</v>
      </c>
      <c r="C18" s="198"/>
      <c r="D18" s="317"/>
      <c r="E18" s="315"/>
      <c r="F18" s="316"/>
      <c r="G18" s="190"/>
      <c r="H18" s="317"/>
      <c r="I18" s="316"/>
      <c r="J18" s="190"/>
      <c r="K18" s="200">
        <v>15</v>
      </c>
      <c r="L18" s="317"/>
      <c r="M18" s="316"/>
      <c r="N18" s="190"/>
      <c r="O18" s="317"/>
      <c r="P18" s="316"/>
      <c r="Q18" s="190"/>
      <c r="R18" s="190"/>
      <c r="S18" s="190"/>
      <c r="T18" s="189">
        <v>15</v>
      </c>
      <c r="U18" s="193"/>
      <c r="V18" s="193"/>
      <c r="W18" s="193"/>
      <c r="X18" s="195">
        <v>15</v>
      </c>
      <c r="Y18" s="188"/>
      <c r="Z18" s="188"/>
    </row>
    <row r="19" spans="1:26" ht="12.75">
      <c r="A19" s="201" t="s">
        <v>158</v>
      </c>
      <c r="B19" s="315"/>
      <c r="C19" s="315"/>
      <c r="D19" s="315"/>
      <c r="E19" s="315"/>
      <c r="F19" s="316"/>
      <c r="G19" s="190"/>
      <c r="H19" s="317"/>
      <c r="I19" s="315"/>
      <c r="J19" s="316"/>
      <c r="K19" s="202">
        <v>150</v>
      </c>
      <c r="L19" s="318">
        <v>30</v>
      </c>
      <c r="M19" s="319"/>
      <c r="N19" s="190"/>
      <c r="O19" s="338">
        <v>105</v>
      </c>
      <c r="P19" s="339"/>
      <c r="Q19" s="190"/>
      <c r="R19" s="190"/>
      <c r="S19" s="190"/>
      <c r="T19" s="189">
        <v>15</v>
      </c>
      <c r="U19" s="199">
        <v>30</v>
      </c>
      <c r="V19" s="191">
        <v>45</v>
      </c>
      <c r="W19" s="190"/>
      <c r="X19" s="200">
        <v>75</v>
      </c>
      <c r="Y19" s="188"/>
      <c r="Z19" s="188"/>
    </row>
    <row r="20" spans="1:26" ht="12.75">
      <c r="A20" s="340" t="s">
        <v>234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</row>
    <row r="21" spans="1:26" ht="12.75">
      <c r="A21" s="189">
        <v>1</v>
      </c>
      <c r="B21" s="196" t="s">
        <v>166</v>
      </c>
      <c r="C21" s="198"/>
      <c r="D21" s="317"/>
      <c r="E21" s="315"/>
      <c r="F21" s="316"/>
      <c r="G21" s="190"/>
      <c r="H21" s="317"/>
      <c r="I21" s="316"/>
      <c r="J21" s="190"/>
      <c r="K21" s="199">
        <v>30</v>
      </c>
      <c r="L21" s="335">
        <v>30</v>
      </c>
      <c r="M21" s="336"/>
      <c r="N21" s="190"/>
      <c r="O21" s="317"/>
      <c r="P21" s="316"/>
      <c r="Q21" s="190"/>
      <c r="R21" s="190"/>
      <c r="S21" s="190"/>
      <c r="T21" s="190"/>
      <c r="U21" s="192">
        <v>30</v>
      </c>
      <c r="V21" s="193"/>
      <c r="W21" s="193"/>
      <c r="X21" s="193"/>
      <c r="Y21" s="188"/>
      <c r="Z21" s="188"/>
    </row>
    <row r="22" spans="1:27" ht="12.75">
      <c r="A22" s="189">
        <v>2</v>
      </c>
      <c r="B22" s="196" t="s">
        <v>167</v>
      </c>
      <c r="C22" s="198"/>
      <c r="D22" s="317"/>
      <c r="E22" s="315"/>
      <c r="F22" s="316"/>
      <c r="G22" s="190"/>
      <c r="H22" s="317"/>
      <c r="I22" s="316"/>
      <c r="J22" s="190"/>
      <c r="K22" s="199">
        <v>30</v>
      </c>
      <c r="L22" s="317"/>
      <c r="M22" s="316"/>
      <c r="N22" s="190"/>
      <c r="O22" s="335">
        <v>30</v>
      </c>
      <c r="P22" s="336"/>
      <c r="Q22" s="190"/>
      <c r="R22" s="190"/>
      <c r="S22" s="190"/>
      <c r="T22" s="190"/>
      <c r="U22" s="193"/>
      <c r="V22" s="194">
        <v>30</v>
      </c>
      <c r="W22" s="193"/>
      <c r="X22" s="193"/>
      <c r="Y22" s="188"/>
      <c r="Z22" s="188"/>
      <c r="AA22" s="215"/>
    </row>
    <row r="23" spans="1:26" ht="12.75">
      <c r="A23" s="189">
        <v>3</v>
      </c>
      <c r="B23" s="196" t="s">
        <v>168</v>
      </c>
      <c r="C23" s="198"/>
      <c r="D23" s="317"/>
      <c r="E23" s="315"/>
      <c r="F23" s="316"/>
      <c r="G23" s="190"/>
      <c r="H23" s="317"/>
      <c r="I23" s="316"/>
      <c r="J23" s="190"/>
      <c r="K23" s="199">
        <v>15</v>
      </c>
      <c r="L23" s="317"/>
      <c r="M23" s="316"/>
      <c r="N23" s="190"/>
      <c r="O23" s="335">
        <v>15</v>
      </c>
      <c r="P23" s="336"/>
      <c r="Q23" s="190"/>
      <c r="R23" s="190"/>
      <c r="S23" s="190"/>
      <c r="T23" s="190"/>
      <c r="U23" s="193"/>
      <c r="V23" s="194">
        <v>15</v>
      </c>
      <c r="W23" s="193"/>
      <c r="X23" s="193"/>
      <c r="Y23" s="188"/>
      <c r="Z23" s="188"/>
    </row>
    <row r="24" spans="1:26" ht="12.75">
      <c r="A24" s="189">
        <v>4</v>
      </c>
      <c r="B24" s="196" t="s">
        <v>169</v>
      </c>
      <c r="C24" s="198"/>
      <c r="D24" s="317"/>
      <c r="E24" s="315"/>
      <c r="F24" s="316"/>
      <c r="G24" s="190"/>
      <c r="H24" s="317"/>
      <c r="I24" s="316"/>
      <c r="J24" s="190"/>
      <c r="K24" s="199">
        <v>30</v>
      </c>
      <c r="L24" s="317"/>
      <c r="M24" s="316"/>
      <c r="N24" s="190"/>
      <c r="O24" s="335">
        <v>30</v>
      </c>
      <c r="P24" s="336"/>
      <c r="Q24" s="190"/>
      <c r="R24" s="190"/>
      <c r="S24" s="190"/>
      <c r="T24" s="190"/>
      <c r="U24" s="193"/>
      <c r="V24" s="193"/>
      <c r="W24" s="193"/>
      <c r="X24" s="195">
        <v>30</v>
      </c>
      <c r="Y24" s="188"/>
      <c r="Z24" s="188"/>
    </row>
    <row r="25" spans="1:26" ht="12.75">
      <c r="A25" s="189">
        <v>5</v>
      </c>
      <c r="B25" s="196" t="s">
        <v>170</v>
      </c>
      <c r="C25" s="198"/>
      <c r="D25" s="317"/>
      <c r="E25" s="315"/>
      <c r="F25" s="316"/>
      <c r="G25" s="190"/>
      <c r="H25" s="317"/>
      <c r="I25" s="316"/>
      <c r="J25" s="190"/>
      <c r="K25" s="199">
        <v>30</v>
      </c>
      <c r="L25" s="317"/>
      <c r="M25" s="316"/>
      <c r="N25" s="190"/>
      <c r="O25" s="335">
        <v>30</v>
      </c>
      <c r="P25" s="336"/>
      <c r="Q25" s="190"/>
      <c r="R25" s="190"/>
      <c r="S25" s="190"/>
      <c r="T25" s="190"/>
      <c r="U25" s="193"/>
      <c r="V25" s="193"/>
      <c r="W25" s="193"/>
      <c r="X25" s="195">
        <v>30</v>
      </c>
      <c r="Y25" s="188"/>
      <c r="Z25" s="188"/>
    </row>
    <row r="26" spans="1:26" ht="12.75">
      <c r="A26" s="189">
        <v>6</v>
      </c>
      <c r="B26" s="196" t="s">
        <v>171</v>
      </c>
      <c r="C26" s="198"/>
      <c r="D26" s="317"/>
      <c r="E26" s="315"/>
      <c r="F26" s="316"/>
      <c r="G26" s="190"/>
      <c r="H26" s="317"/>
      <c r="I26" s="316"/>
      <c r="J26" s="190"/>
      <c r="K26" s="199">
        <v>15</v>
      </c>
      <c r="L26" s="317"/>
      <c r="M26" s="316"/>
      <c r="N26" s="190"/>
      <c r="O26" s="335">
        <v>15</v>
      </c>
      <c r="P26" s="336"/>
      <c r="Q26" s="190"/>
      <c r="R26" s="190"/>
      <c r="S26" s="190"/>
      <c r="T26" s="190"/>
      <c r="U26" s="193"/>
      <c r="V26" s="193"/>
      <c r="W26" s="193"/>
      <c r="X26" s="195">
        <v>15</v>
      </c>
      <c r="Y26" s="188"/>
      <c r="Z26" s="188"/>
    </row>
    <row r="27" spans="1:26" ht="12.75">
      <c r="A27" s="332" t="s">
        <v>158</v>
      </c>
      <c r="B27" s="333"/>
      <c r="C27" s="333"/>
      <c r="D27" s="333"/>
      <c r="E27" s="333"/>
      <c r="F27" s="334"/>
      <c r="G27" s="190"/>
      <c r="H27" s="317"/>
      <c r="I27" s="315"/>
      <c r="J27" s="316"/>
      <c r="K27" s="203">
        <v>150</v>
      </c>
      <c r="L27" s="317"/>
      <c r="M27" s="316"/>
      <c r="N27" s="190"/>
      <c r="O27" s="335">
        <v>120</v>
      </c>
      <c r="P27" s="336"/>
      <c r="Q27" s="190"/>
      <c r="R27" s="190"/>
      <c r="S27" s="190"/>
      <c r="T27" s="190"/>
      <c r="U27" s="199">
        <v>30</v>
      </c>
      <c r="V27" s="191">
        <v>45</v>
      </c>
      <c r="W27" s="190"/>
      <c r="X27" s="200">
        <v>75</v>
      </c>
      <c r="Y27" s="188"/>
      <c r="Z27" s="188"/>
    </row>
    <row r="28" spans="1:26" ht="12.75">
      <c r="A28" s="337" t="s">
        <v>172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</row>
    <row r="29" spans="1:26" ht="12.75">
      <c r="A29" s="189">
        <v>1</v>
      </c>
      <c r="B29" s="224" t="s">
        <v>235</v>
      </c>
      <c r="C29" s="197"/>
      <c r="D29" s="333"/>
      <c r="E29" s="333"/>
      <c r="F29" s="333"/>
      <c r="G29" s="225"/>
      <c r="H29" s="317"/>
      <c r="I29" s="316"/>
      <c r="J29" s="190"/>
      <c r="K29" s="199">
        <v>30</v>
      </c>
      <c r="L29" s="338">
        <v>30</v>
      </c>
      <c r="M29" s="339"/>
      <c r="N29" s="190"/>
      <c r="O29" s="317"/>
      <c r="P29" s="316"/>
      <c r="Q29" s="190"/>
      <c r="R29" s="190"/>
      <c r="S29" s="190"/>
      <c r="T29" s="190"/>
      <c r="U29" s="192">
        <v>30</v>
      </c>
      <c r="V29" s="193"/>
      <c r="W29" s="193"/>
      <c r="X29" s="193"/>
      <c r="Y29" s="188"/>
      <c r="Z29" s="188"/>
    </row>
    <row r="30" spans="1:26" ht="12.75">
      <c r="A30" s="189">
        <v>2</v>
      </c>
      <c r="B30" s="196" t="s">
        <v>173</v>
      </c>
      <c r="C30" s="198"/>
      <c r="D30" s="317"/>
      <c r="E30" s="315"/>
      <c r="F30" s="316"/>
      <c r="G30" s="205"/>
      <c r="H30" s="317"/>
      <c r="I30" s="316"/>
      <c r="J30" s="190"/>
      <c r="K30" s="199">
        <v>30</v>
      </c>
      <c r="L30" s="317"/>
      <c r="M30" s="316"/>
      <c r="N30" s="190"/>
      <c r="O30" s="318">
        <v>30</v>
      </c>
      <c r="P30" s="319"/>
      <c r="Q30" s="190"/>
      <c r="R30" s="190"/>
      <c r="S30" s="190"/>
      <c r="T30" s="190"/>
      <c r="U30" s="193"/>
      <c r="V30" s="194">
        <v>30</v>
      </c>
      <c r="W30" s="193"/>
      <c r="X30" s="193"/>
      <c r="Y30" s="188"/>
      <c r="Z30" s="188"/>
    </row>
    <row r="31" spans="1:26" ht="12.75">
      <c r="A31" s="189">
        <v>3</v>
      </c>
      <c r="B31" s="196" t="s">
        <v>174</v>
      </c>
      <c r="C31" s="198"/>
      <c r="D31" s="317"/>
      <c r="E31" s="315"/>
      <c r="F31" s="316"/>
      <c r="G31" s="190"/>
      <c r="H31" s="317"/>
      <c r="I31" s="316"/>
      <c r="J31" s="190"/>
      <c r="K31" s="199">
        <v>15</v>
      </c>
      <c r="L31" s="317"/>
      <c r="M31" s="316"/>
      <c r="N31" s="190"/>
      <c r="O31" s="318">
        <v>15</v>
      </c>
      <c r="P31" s="319"/>
      <c r="Q31" s="190"/>
      <c r="R31" s="190"/>
      <c r="S31" s="190"/>
      <c r="T31" s="190"/>
      <c r="U31" s="193"/>
      <c r="V31" s="194">
        <v>15</v>
      </c>
      <c r="W31" s="193"/>
      <c r="X31" s="193"/>
      <c r="Y31" s="188"/>
      <c r="Z31" s="188"/>
    </row>
    <row r="32" spans="1:26" ht="12.75">
      <c r="A32" s="189">
        <v>4</v>
      </c>
      <c r="B32" s="207" t="s">
        <v>175</v>
      </c>
      <c r="C32" s="208"/>
      <c r="D32" s="326"/>
      <c r="E32" s="327"/>
      <c r="F32" s="328"/>
      <c r="G32" s="209"/>
      <c r="H32" s="317"/>
      <c r="I32" s="316"/>
      <c r="J32" s="190"/>
      <c r="K32" s="199">
        <v>30</v>
      </c>
      <c r="L32" s="317"/>
      <c r="M32" s="316"/>
      <c r="N32" s="190"/>
      <c r="O32" s="318">
        <v>30</v>
      </c>
      <c r="P32" s="319"/>
      <c r="Q32" s="190"/>
      <c r="R32" s="190"/>
      <c r="S32" s="190"/>
      <c r="T32" s="190"/>
      <c r="U32" s="193"/>
      <c r="V32" s="193"/>
      <c r="W32" s="193"/>
      <c r="X32" s="195">
        <v>30</v>
      </c>
      <c r="Y32" s="188"/>
      <c r="Z32" s="188"/>
    </row>
    <row r="33" spans="1:26" ht="12.75">
      <c r="A33" s="206">
        <v>5</v>
      </c>
      <c r="B33" s="210" t="s">
        <v>176</v>
      </c>
      <c r="C33" s="211"/>
      <c r="D33" s="329"/>
      <c r="E33" s="330"/>
      <c r="F33" s="331"/>
      <c r="G33" s="212"/>
      <c r="H33" s="315"/>
      <c r="I33" s="316"/>
      <c r="J33" s="190"/>
      <c r="K33" s="199">
        <v>30</v>
      </c>
      <c r="L33" s="317"/>
      <c r="M33" s="316"/>
      <c r="N33" s="190"/>
      <c r="O33" s="318">
        <v>30</v>
      </c>
      <c r="P33" s="319"/>
      <c r="Q33" s="190"/>
      <c r="R33" s="190"/>
      <c r="S33" s="190"/>
      <c r="T33" s="190"/>
      <c r="U33" s="193"/>
      <c r="V33" s="193"/>
      <c r="W33" s="193"/>
      <c r="X33" s="195">
        <v>30</v>
      </c>
      <c r="Y33" s="188"/>
      <c r="Z33" s="188"/>
    </row>
    <row r="34" spans="1:26" ht="12.75" customHeight="1">
      <c r="A34" s="206">
        <v>6</v>
      </c>
      <c r="B34" s="222" t="s">
        <v>177</v>
      </c>
      <c r="C34" s="217"/>
      <c r="D34" s="218"/>
      <c r="E34" s="216"/>
      <c r="F34" s="216"/>
      <c r="G34" s="217"/>
      <c r="H34" s="315"/>
      <c r="I34" s="316"/>
      <c r="J34" s="190"/>
      <c r="K34" s="199">
        <v>15</v>
      </c>
      <c r="L34" s="317"/>
      <c r="M34" s="316"/>
      <c r="N34" s="190"/>
      <c r="O34" s="318">
        <v>15</v>
      </c>
      <c r="P34" s="319"/>
      <c r="Q34" s="190"/>
      <c r="R34" s="190"/>
      <c r="S34" s="190"/>
      <c r="T34" s="190"/>
      <c r="U34" s="193"/>
      <c r="V34" s="193"/>
      <c r="W34" s="193"/>
      <c r="X34" s="195">
        <v>15</v>
      </c>
      <c r="Y34" s="188"/>
      <c r="Z34" s="188"/>
    </row>
    <row r="35" spans="1:26" ht="12.75">
      <c r="A35" s="213" t="s">
        <v>158</v>
      </c>
      <c r="B35" s="320"/>
      <c r="C35" s="321"/>
      <c r="D35" s="320"/>
      <c r="E35" s="322"/>
      <c r="F35" s="323"/>
      <c r="G35" s="214"/>
      <c r="H35" s="315"/>
      <c r="I35" s="315"/>
      <c r="J35" s="316"/>
      <c r="K35" s="204">
        <v>150</v>
      </c>
      <c r="L35" s="317"/>
      <c r="M35" s="316"/>
      <c r="N35" s="190"/>
      <c r="O35" s="324">
        <v>120</v>
      </c>
      <c r="P35" s="325"/>
      <c r="Q35" s="190"/>
      <c r="R35" s="190"/>
      <c r="S35" s="190"/>
      <c r="T35" s="190"/>
      <c r="U35" s="199">
        <v>30</v>
      </c>
      <c r="V35" s="191">
        <v>45</v>
      </c>
      <c r="W35" s="190"/>
      <c r="X35" s="200">
        <v>75</v>
      </c>
      <c r="Y35" s="188"/>
      <c r="Z35" s="188"/>
    </row>
    <row r="36" spans="1:26" ht="12.75">
      <c r="A36" s="307" t="s">
        <v>154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</row>
    <row r="37" spans="1:26" ht="12.75" customHeight="1">
      <c r="A37" s="309" t="s">
        <v>155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1"/>
      <c r="Z37" s="187" t="s">
        <v>156</v>
      </c>
    </row>
    <row r="38" spans="1:26" ht="12.75">
      <c r="A38" s="312" t="s">
        <v>157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4"/>
    </row>
  </sheetData>
  <sheetProtection/>
  <mergeCells count="134">
    <mergeCell ref="B3:C3"/>
    <mergeCell ref="D3:F3"/>
    <mergeCell ref="H3:I3"/>
    <mergeCell ref="L3:M3"/>
    <mergeCell ref="O3:P3"/>
    <mergeCell ref="A1:H1"/>
    <mergeCell ref="I1:L1"/>
    <mergeCell ref="M1:O1"/>
    <mergeCell ref="P1:Z1"/>
    <mergeCell ref="A4:X4"/>
    <mergeCell ref="D5:F5"/>
    <mergeCell ref="H5:I5"/>
    <mergeCell ref="L5:M5"/>
    <mergeCell ref="O5:P5"/>
    <mergeCell ref="B2:C2"/>
    <mergeCell ref="D2:F2"/>
    <mergeCell ref="H2:I2"/>
    <mergeCell ref="L2:M2"/>
    <mergeCell ref="O2:P2"/>
    <mergeCell ref="D6:F6"/>
    <mergeCell ref="H6:I6"/>
    <mergeCell ref="L6:M6"/>
    <mergeCell ref="O6:P6"/>
    <mergeCell ref="D7:F7"/>
    <mergeCell ref="H7:I7"/>
    <mergeCell ref="L7:M7"/>
    <mergeCell ref="O7:P7"/>
    <mergeCell ref="D8:F8"/>
    <mergeCell ref="H8:I8"/>
    <mergeCell ref="L8:M8"/>
    <mergeCell ref="O8:P8"/>
    <mergeCell ref="D9:F9"/>
    <mergeCell ref="H9:I9"/>
    <mergeCell ref="L9:M9"/>
    <mergeCell ref="O9:P9"/>
    <mergeCell ref="D10:F10"/>
    <mergeCell ref="H10:I10"/>
    <mergeCell ref="L10:M10"/>
    <mergeCell ref="O10:P10"/>
    <mergeCell ref="A11:F11"/>
    <mergeCell ref="H11:J11"/>
    <mergeCell ref="L11:M11"/>
    <mergeCell ref="O11:P11"/>
    <mergeCell ref="A12:Z12"/>
    <mergeCell ref="D13:F13"/>
    <mergeCell ref="H13:I13"/>
    <mergeCell ref="L13:M13"/>
    <mergeCell ref="O13:P13"/>
    <mergeCell ref="D14:F14"/>
    <mergeCell ref="H14:I14"/>
    <mergeCell ref="L14:M14"/>
    <mergeCell ref="O14:P14"/>
    <mergeCell ref="D15:F15"/>
    <mergeCell ref="H15:I15"/>
    <mergeCell ref="L15:M15"/>
    <mergeCell ref="O15:P15"/>
    <mergeCell ref="D16:F16"/>
    <mergeCell ref="H16:I16"/>
    <mergeCell ref="L16:M16"/>
    <mergeCell ref="O16:P16"/>
    <mergeCell ref="D17:F17"/>
    <mergeCell ref="H17:I17"/>
    <mergeCell ref="L17:M17"/>
    <mergeCell ref="O17:P17"/>
    <mergeCell ref="D18:F18"/>
    <mergeCell ref="H18:I18"/>
    <mergeCell ref="L18:M18"/>
    <mergeCell ref="O18:P18"/>
    <mergeCell ref="B19:C19"/>
    <mergeCell ref="D19:F19"/>
    <mergeCell ref="H19:J19"/>
    <mergeCell ref="L19:M19"/>
    <mergeCell ref="O19:P19"/>
    <mergeCell ref="A20:Z20"/>
    <mergeCell ref="D21:F21"/>
    <mergeCell ref="H21:I21"/>
    <mergeCell ref="L21:M21"/>
    <mergeCell ref="O21:P21"/>
    <mergeCell ref="D22:F22"/>
    <mergeCell ref="H22:I22"/>
    <mergeCell ref="L22:M22"/>
    <mergeCell ref="O22:P22"/>
    <mergeCell ref="D23:F23"/>
    <mergeCell ref="H23:I23"/>
    <mergeCell ref="L23:M23"/>
    <mergeCell ref="O23:P23"/>
    <mergeCell ref="D24:F24"/>
    <mergeCell ref="H24:I24"/>
    <mergeCell ref="L24:M24"/>
    <mergeCell ref="O24:P24"/>
    <mergeCell ref="D25:F25"/>
    <mergeCell ref="H25:I25"/>
    <mergeCell ref="L25:M25"/>
    <mergeCell ref="O25:P25"/>
    <mergeCell ref="D26:F26"/>
    <mergeCell ref="H26:I26"/>
    <mergeCell ref="L26:M26"/>
    <mergeCell ref="O26:P26"/>
    <mergeCell ref="A27:F27"/>
    <mergeCell ref="H27:J27"/>
    <mergeCell ref="L27:M27"/>
    <mergeCell ref="O27:P27"/>
    <mergeCell ref="A28:Z28"/>
    <mergeCell ref="D29:F29"/>
    <mergeCell ref="H29:I29"/>
    <mergeCell ref="L29:M29"/>
    <mergeCell ref="O29:P29"/>
    <mergeCell ref="D30:F30"/>
    <mergeCell ref="H30:I30"/>
    <mergeCell ref="L30:M30"/>
    <mergeCell ref="O30:P30"/>
    <mergeCell ref="D31:F31"/>
    <mergeCell ref="H31:I31"/>
    <mergeCell ref="L31:M31"/>
    <mergeCell ref="O31:P31"/>
    <mergeCell ref="O35:P35"/>
    <mergeCell ref="D32:F32"/>
    <mergeCell ref="H32:I32"/>
    <mergeCell ref="L32:M32"/>
    <mergeCell ref="O32:P32"/>
    <mergeCell ref="D33:F33"/>
    <mergeCell ref="H33:I33"/>
    <mergeCell ref="L33:M33"/>
    <mergeCell ref="O33:P33"/>
    <mergeCell ref="A36:Z36"/>
    <mergeCell ref="A37:Y37"/>
    <mergeCell ref="A38:Z38"/>
    <mergeCell ref="H34:I34"/>
    <mergeCell ref="L34:M34"/>
    <mergeCell ref="O34:P34"/>
    <mergeCell ref="B35:C35"/>
    <mergeCell ref="D35:F35"/>
    <mergeCell ref="H35:J35"/>
    <mergeCell ref="L35:M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Julia Polcyn</cp:lastModifiedBy>
  <cp:lastPrinted>2023-11-14T08:57:49Z</cp:lastPrinted>
  <dcterms:created xsi:type="dcterms:W3CDTF">1998-05-26T18:21:06Z</dcterms:created>
  <dcterms:modified xsi:type="dcterms:W3CDTF">2024-04-16T08:59:48Z</dcterms:modified>
  <cp:category/>
  <cp:version/>
  <cp:contentType/>
  <cp:contentStatus/>
</cp:coreProperties>
</file>