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7920" tabRatio="325" firstSheet="2" activeTab="2"/>
  </bookViews>
  <sheets>
    <sheet name="program_wzór" sheetId="1" state="hidden" r:id="rId1"/>
    <sheet name="projekt program" sheetId="2" state="hidden" r:id="rId2"/>
    <sheet name="projekt harmonogram" sheetId="3" r:id="rId3"/>
    <sheet name="Podsumowanie" sheetId="4" r:id="rId4"/>
    <sheet name="Arkusz3" sheetId="5" r:id="rId5"/>
  </sheets>
  <definedNames>
    <definedName name="_xlfn.CONCAT" hidden="1">#NAME?</definedName>
    <definedName name="_xlfn.IFERROR" hidden="1">#NAME?</definedName>
    <definedName name="CRITERIA" localSheetId="4">#N/A</definedName>
    <definedName name="_xlnm.Print_Area" localSheetId="0">#N/A</definedName>
    <definedName name="_xlnm.Print_Area" localSheetId="2">#N/A</definedName>
    <definedName name="_xlnm.Print_Area" localSheetId="1">#N/A</definedName>
  </definedNames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W10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1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8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<sst xmlns="http://schemas.openxmlformats.org/spreadsheetml/2006/main" count="612" uniqueCount="318">
  <si>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</si>
  <si>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</si>
  <si>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</si>
  <si>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</si>
  <si>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</si>
  <si>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</si>
  <si>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</si>
  <si>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</si>
  <si>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</si>
  <si>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</si>
  <si>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</si>
  <si>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</si>
  <si>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</si>
  <si>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</si>
  <si>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</si>
  <si>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</si>
  <si>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</si>
  <si>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</si>
  <si>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</si>
  <si>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</si>
  <si>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</si>
  <si>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</si>
  <si>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</si>
  <si>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</si>
  <si>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</si>
  <si>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</si>
  <si>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</si>
  <si>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</si>
  <si>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</si>
  <si>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</si>
  <si>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</si>
  <si>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</si>
  <si>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</si>
  <si>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</si>
  <si>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</si>
  <si>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</si>
  <si>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</si>
  <si>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</si>
  <si>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</si>
  <si>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</si>
  <si>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</si>
  <si>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</si>
  <si>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</si>
  <si>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</si>
  <si>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</si>
  <si>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</si>
  <si>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</si>
  <si>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</si>
  <si>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</si>
  <si>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</si>
  <si>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</si>
  <si>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</si>
  <si>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</si>
  <si>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</si>
  <si>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</si>
  <si>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</si>
  <si>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</si>
  <si>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</si>
  <si>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</si>
  <si>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</si>
  <si>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</si>
  <si>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</si>
  <si>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Załącznik nr 2
do Uchwały nr 3074 
Senatu Uniwersytetu w Białymstoku
z dnia 29 czerwca 2022 r.
„ Załącznik nr 4
do Uchwały nr 2633
Senatu Uniwersytetu w Białymstoku
z dnia 22 stycznia 2020 r.</t>
  </si>
  <si>
    <t>Harmonogram realizacji programu studiów obowiązującego od roku akademickiego 2024/2025</t>
  </si>
  <si>
    <t>Poziom studiów: I</t>
  </si>
  <si>
    <t>Profil studiów: ogólnoakademickie</t>
  </si>
  <si>
    <t>Forma studiów: stacjonarne</t>
  </si>
  <si>
    <t>Zaopiniowany na Radzie Wydziału Historii</t>
  </si>
  <si>
    <t>Obowiązuje od roku akademickiego: 2024/2025</t>
  </si>
  <si>
    <t>Prawo międzynarodowe publiczne</t>
  </si>
  <si>
    <t>Ochrona praw własności intelektualnej</t>
  </si>
  <si>
    <t>Prawo dyplomatyczne i konsularne</t>
  </si>
  <si>
    <t>Fundusze strukturalne i system finansowania projektów Unii Europejskiej</t>
  </si>
  <si>
    <t>Prawo prasowe i autorskie</t>
  </si>
  <si>
    <t>Zarządzanie i marketing w instytucjach kultury</t>
  </si>
  <si>
    <t>Dyplomacja sportowa</t>
  </si>
  <si>
    <t>Komunikowanie międzykulturowe</t>
  </si>
  <si>
    <t>Protokół dyplomatyczny z elementami negocjacji</t>
  </si>
  <si>
    <t>Grupa Zajęć_ 3 Moduł kulturowy</t>
  </si>
  <si>
    <t>Organizacje międzynarodowe: historia i współczesność</t>
  </si>
  <si>
    <t>Historia i teoria propagandy</t>
  </si>
  <si>
    <t>Historia sportu</t>
  </si>
  <si>
    <t>Historia dyplomacji</t>
  </si>
  <si>
    <t>Dzieje polskiej dyplomacji</t>
  </si>
  <si>
    <t>Historia w przestrzeni publicznej</t>
  </si>
  <si>
    <t>Ekonomiczne uwarunkowania przemian cywilizacyjnych</t>
  </si>
  <si>
    <t>Historia cywilizacji</t>
  </si>
  <si>
    <t>Historia mediów</t>
  </si>
  <si>
    <t>Historia kultury</t>
  </si>
  <si>
    <t>Grupa Zajęć_ 4 Wychowanie fizyczne</t>
  </si>
  <si>
    <t>Wychowanie fizyczne I</t>
  </si>
  <si>
    <t>Wychowanie fizyczne II</t>
  </si>
  <si>
    <t>Grupa Zajęć_ 5 Moduł zajęć fakultatywnych</t>
  </si>
  <si>
    <t>Zajęcia fakultatywne I</t>
  </si>
  <si>
    <t>Zajęcia fakultatywne II</t>
  </si>
  <si>
    <t>Zajęcia fakultatywne III</t>
  </si>
  <si>
    <t>Zajęcia fakultatywne IV (w języku obcym)</t>
  </si>
  <si>
    <t>Grupa Zajęć_ 6 Moduł zajęć teoretyczno-warsztatowych</t>
  </si>
  <si>
    <t>Technologie informacyjne</t>
  </si>
  <si>
    <t>Humanistyka cyfrowa</t>
  </si>
  <si>
    <t>Zajęcia terenowe</t>
  </si>
  <si>
    <t>Seminarium licencjackie I</t>
  </si>
  <si>
    <t>Seminarium licencjackie II</t>
  </si>
  <si>
    <t>Komunikacja w mediach cyfrowych</t>
  </si>
  <si>
    <t>Popkultura jako narzędzie soft power</t>
  </si>
  <si>
    <t>Krytyka i opracowanie informacji w środowisku cyfrowym</t>
  </si>
  <si>
    <t>Warsztat rzecznika prasowego</t>
  </si>
  <si>
    <t>Dyplomacja lokalna i regionalna</t>
  </si>
  <si>
    <t>Społeczna historia mediów</t>
  </si>
  <si>
    <t>1</t>
  </si>
  <si>
    <t>3</t>
  </si>
  <si>
    <t>4</t>
  </si>
  <si>
    <t>5</t>
  </si>
  <si>
    <t>2</t>
  </si>
  <si>
    <t>6</t>
  </si>
  <si>
    <t>Język zachodnioeuropejski I</t>
  </si>
  <si>
    <t>Język zachodnioeuropejski II</t>
  </si>
  <si>
    <t xml:space="preserve"> Języka zachodnioeuropejski III</t>
  </si>
  <si>
    <t>Język zachodnioeuropejski IV</t>
  </si>
  <si>
    <t>Język wschodnioeuropejski/dalekowschodni I</t>
  </si>
  <si>
    <t>Język wschodnioeuropejski/dalekowschodni II</t>
  </si>
  <si>
    <t>Język wschodnioeuropejski/dalekowschodni III</t>
  </si>
  <si>
    <t>Język wschodnioeuropejski/dalekowschodni IV</t>
  </si>
  <si>
    <t>ECTS</t>
  </si>
  <si>
    <t xml:space="preserve">Wprowadzenie do metodologii nauk humanistycznych </t>
  </si>
  <si>
    <t>=</t>
  </si>
  <si>
    <t>Godziny</t>
  </si>
  <si>
    <t>Moduł</t>
  </si>
  <si>
    <t>Nazwa</t>
  </si>
  <si>
    <t>Sztuka autoprezentacji</t>
  </si>
  <si>
    <t>Paradyplomacja pamięci lokalnej</t>
  </si>
  <si>
    <t xml:space="preserve">Geografia społeczno- kulturowa </t>
  </si>
  <si>
    <t xml:space="preserve">Wstęp do religioznawstwa </t>
  </si>
  <si>
    <t>Geoanaliza procesów migracyjnych w perspektywie historycznej</t>
  </si>
  <si>
    <t>Historia w dyplomacji publicznej</t>
  </si>
  <si>
    <t>Instrumentarium promocji kultury: literatura, sztuka, muzyka, film</t>
  </si>
  <si>
    <t>Polityka historyczna</t>
  </si>
  <si>
    <t xml:space="preserve">Projekt międzynarodowy w kulturze </t>
  </si>
  <si>
    <t>Historia komunikowania politycznego i publicznego</t>
  </si>
  <si>
    <t>Dyplomacja historyczna w praktyce</t>
  </si>
  <si>
    <t>Przywództwo polityczne: historia i współczesność</t>
  </si>
  <si>
    <t>Pamięć historyczna miast</t>
  </si>
  <si>
    <t>Dyplomacja publiczna diaspor</t>
  </si>
  <si>
    <t>Paradyplomacja pamięci</t>
  </si>
  <si>
    <t>Uwarunkowania  ochrony i zarządzania dziedzictwem kulturowym</t>
  </si>
  <si>
    <t xml:space="preserve">Dyplomacja publiczna </t>
  </si>
  <si>
    <t>Wstęp do nauki o państwie i polityce</t>
  </si>
  <si>
    <t>Przeszłość jako przedmiot propagandy i dezinformacji</t>
  </si>
  <si>
    <t>Historia dziennikarstwa</t>
  </si>
  <si>
    <t>Wystąpienia publiczne</t>
  </si>
  <si>
    <t>Język polityki</t>
  </si>
  <si>
    <t>Spuścizna Wielkiego Księstwa Litewskiego w dyplomacji publicznej</t>
  </si>
  <si>
    <t>Kierunek studiów: Dyplomacja publiczna</t>
  </si>
  <si>
    <t>Grupa Zajęć_ 1 Moduł historyczny</t>
  </si>
  <si>
    <t>Grupa Zajęć_ 2 Moduł społeczny</t>
  </si>
  <si>
    <t>Narracje historyczne w kinematografii i grach komputerowych</t>
  </si>
  <si>
    <t>Instytucje publiczne w dyplomacji kulturalnej</t>
  </si>
  <si>
    <t>Dyplomacja kulturalna i naukowa</t>
  </si>
  <si>
    <t>Sztuka tworzenia i interpretacji tekstów kultury</t>
  </si>
  <si>
    <t>Grupa Zajęć_ 7 Moduł specjalizacyjny_1 Dyplomacja kulturalna w nowych mediach</t>
  </si>
  <si>
    <t xml:space="preserve">Grupa Zajęć_ 8 Moduł specjalizacyjny_ 2 Marketing polityczny i public relations </t>
  </si>
  <si>
    <t>Grupa Zajęć_ 9 Moduł specjalizacyjny_ 3 Dyplomacja kreatywna</t>
  </si>
  <si>
    <t>Moduły specjalizacyjne  (Dwa moduły do wyboru z trzech: Dyplomacja kulturalna w nowych mediach, Marketing polityczny i public relations, Dyplomacja kreatywna)</t>
  </si>
  <si>
    <t>Grupa Zajęć_10 Moduł zajęć językowych</t>
  </si>
  <si>
    <t>Grupa Zajęć_ 8 Moduł specjalizacyjny</t>
  </si>
  <si>
    <t>Semestr</t>
  </si>
  <si>
    <t>Suma końcowa</t>
  </si>
  <si>
    <t>Suma z ECTS</t>
  </si>
  <si>
    <t>Dane</t>
  </si>
  <si>
    <t>Suma z Godziny</t>
  </si>
  <si>
    <t>W dniu: 23.11.2023</t>
  </si>
  <si>
    <t>Podstawy dyplomacji publicznej</t>
  </si>
  <si>
    <t>Historia dyplomacji światowej</t>
  </si>
  <si>
    <t>470-DP1-1HTP</t>
  </si>
  <si>
    <t>470-DP1-1DPD</t>
  </si>
  <si>
    <t>470-DP1-1EUP</t>
  </si>
  <si>
    <t>470-DP1-3HWP</t>
  </si>
  <si>
    <t>470-DP1-3HWG</t>
  </si>
  <si>
    <t>470-DP1-2GPM</t>
  </si>
  <si>
    <t>470-DP1-1PPD</t>
  </si>
  <si>
    <t>470-DP1-HDP</t>
  </si>
  <si>
    <t>470-DP1-1WNP</t>
  </si>
  <si>
    <t>470-DP1-1PMP</t>
  </si>
  <si>
    <t>470-DP1-1DPK</t>
  </si>
  <si>
    <t>470-DP1-1PDP</t>
  </si>
  <si>
    <t>470-DP1-1OPW</t>
  </si>
  <si>
    <t>470-DP1-2PEN</t>
  </si>
  <si>
    <t>470-DP1-1DS</t>
  </si>
  <si>
    <t>470-DP1-3FS</t>
  </si>
  <si>
    <t>470-DP1-3PPA</t>
  </si>
  <si>
    <t>470-DP1-1GSK</t>
  </si>
  <si>
    <t>470-DP1-3IPK</t>
  </si>
  <si>
    <t>470-DP1-2WMN</t>
  </si>
  <si>
    <t>470-DP1-3KOI</t>
  </si>
  <si>
    <t>470-DP1-3SEM1</t>
  </si>
  <si>
    <t>470-DP1-3SEM2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</si>
  <si>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</si>
  <si>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</si>
  <si>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</si>
  <si>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</si>
  <si>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</si>
  <si>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</si>
  <si>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</si>
  <si>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</si>
  <si>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</si>
  <si>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</si>
  <si>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</si>
  <si>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</si>
  <si>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</si>
  <si>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</si>
  <si>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</si>
  <si>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</si>
  <si>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</si>
  <si>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</si>
  <si>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</si>
  <si>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</si>
  <si>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</si>
  <si>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</si>
  <si>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</si>
  <si>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</si>
  <si>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</si>
  <si>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</si>
  <si>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</si>
  <si>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</si>
  <si>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</si>
  <si>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</si>
  <si>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</si>
  <si>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</si>
  <si>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</si>
  <si>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</si>
  <si>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</si>
  <si>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</si>
  <si>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</si>
  <si>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</si>
  <si>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</si>
  <si>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</si>
  <si>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</si>
  <si>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</si>
  <si>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</si>
  <si>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</si>
  <si>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</si>
  <si>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</si>
  <si>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</si>
  <si>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</si>
  <si>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</si>
  <si>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</si>
  <si>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</si>
  <si>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</si>
  <si>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</si>
  <si>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</si>
  <si>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</si>
  <si>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</si>
  <si>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</si>
  <si>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</si>
  <si>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</si>
  <si>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</si>
  <si>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</si>
  <si>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</si>
  <si>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</si>
  <si>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</si>
  <si>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</si>
  <si>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</si>
  <si>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</si>
  <si>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</si>
  <si>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</si>
  <si>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</si>
  <si>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</si>
  <si>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</si>
  <si>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470-DP1-1HDS</t>
  </si>
  <si>
    <t>470-DP1-2OMH</t>
  </si>
  <si>
    <t>470-DP1-2HKU</t>
  </si>
  <si>
    <t>470-DP1-2HME</t>
  </si>
  <si>
    <t>470-DP1-1HCY</t>
  </si>
  <si>
    <t>470-DP1-1HSP</t>
  </si>
  <si>
    <t>470-DP1-3PHI</t>
  </si>
  <si>
    <t>470-DP1-2WRL</t>
  </si>
  <si>
    <t>470-DP1-1KMK</t>
  </si>
  <si>
    <t>470-DP1-2UOZ</t>
  </si>
  <si>
    <t>470-DP1-2ZMI</t>
  </si>
  <si>
    <t>470-DP1-1WFZ1</t>
  </si>
  <si>
    <t>470-DP1-WFZ2</t>
  </si>
  <si>
    <t>470-DP1-2ZFK1</t>
  </si>
  <si>
    <t>470-DP1-2ZFK2</t>
  </si>
  <si>
    <t>470-DP1-3ZFK3</t>
  </si>
  <si>
    <t>470-DP1-3ZFK4</t>
  </si>
  <si>
    <t>470-DP1-1TIN</t>
  </si>
  <si>
    <t>470-DP1-3HCF</t>
  </si>
  <si>
    <t>470-DP1-1ZTZ</t>
  </si>
  <si>
    <t>470-DP1-1JZE1</t>
  </si>
  <si>
    <t>470-DP1-1JZE2</t>
  </si>
  <si>
    <t>470-DP1-2JZE3</t>
  </si>
  <si>
    <t>470-DP1-2JZE4</t>
  </si>
  <si>
    <t>Język zachodnioeuropejski III</t>
  </si>
  <si>
    <t>470-DP1-1JWD1</t>
  </si>
  <si>
    <t>470-DP1-1JWD2</t>
  </si>
  <si>
    <t>470-DP1-2JWD3</t>
  </si>
  <si>
    <t>470-DP1-3JWD4</t>
  </si>
  <si>
    <t>470-DP1-2KMC</t>
  </si>
  <si>
    <t>470-DP1-2PPM</t>
  </si>
  <si>
    <t>470-DP1-2PMK</t>
  </si>
  <si>
    <t>470-DP1-2IPD</t>
  </si>
  <si>
    <t>470-DP1-3DNK</t>
  </si>
  <si>
    <t>470-DP1-3STI</t>
  </si>
  <si>
    <t>470-DP1-3WPU</t>
  </si>
  <si>
    <t>470-DP1-2HKP</t>
  </si>
  <si>
    <t>470-DP1-2WRP</t>
  </si>
  <si>
    <t>470-DP1-2HDZ</t>
  </si>
  <si>
    <t>470-DP1-2DLR</t>
  </si>
  <si>
    <t>470-DP1-3PPH</t>
  </si>
  <si>
    <t>470-DP1-3JPO</t>
  </si>
  <si>
    <t>470-DP1-3SHM</t>
  </si>
  <si>
    <t>470-DP1-2PPL</t>
  </si>
  <si>
    <t>470-DP1-2DHP</t>
  </si>
  <si>
    <t>470-DP1-2SAP</t>
  </si>
  <si>
    <t>470-DP1-2PNS</t>
  </si>
  <si>
    <t>470-DP1-3PHM</t>
  </si>
  <si>
    <t>470-DP1-3SWX</t>
  </si>
  <si>
    <t>470-DP1-3DDI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</si>
</sst>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"/>
    <numFmt numFmtId="176" formatCode="0.000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3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49" fontId="64" fillId="33" borderId="0" xfId="0" applyNumberFormat="1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4" fillId="33" borderId="0" xfId="0" applyFont="1" applyFill="1" applyAlignment="1" applyProtection="1">
      <alignment vertical="center"/>
      <protection locked="0"/>
    </xf>
    <xf numFmtId="0" fontId="64" fillId="33" borderId="65" xfId="0" applyFont="1" applyFill="1" applyBorder="1" applyAlignment="1" applyProtection="1">
      <alignment vertical="center"/>
      <protection locked="0"/>
    </xf>
    <xf numFmtId="0" fontId="64" fillId="33" borderId="25" xfId="0" applyFont="1" applyFill="1" applyBorder="1" applyAlignment="1" applyProtection="1" quotePrefix="1">
      <alignment horizontal="center" vertical="center"/>
      <protection locked="0"/>
    </xf>
    <xf numFmtId="0" fontId="64" fillId="33" borderId="27" xfId="0" applyFont="1" applyFill="1" applyBorder="1" applyAlignment="1" applyProtection="1" quotePrefix="1">
      <alignment horizontal="center" vertical="center"/>
      <protection locked="0"/>
    </xf>
    <xf numFmtId="49" fontId="64" fillId="33" borderId="0" xfId="0" applyNumberFormat="1" applyFont="1" applyFill="1" applyAlignment="1" applyProtection="1">
      <alignment horizontal="center" vertical="center"/>
      <protection locked="0"/>
    </xf>
    <xf numFmtId="0" fontId="65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66" fillId="33" borderId="0" xfId="0" applyFont="1" applyFill="1" applyAlignment="1" applyProtection="1">
      <alignment vertical="center"/>
      <protection locked="0"/>
    </xf>
    <xf numFmtId="1" fontId="66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7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66" fillId="33" borderId="0" xfId="0" applyFont="1" applyFill="1" applyBorder="1" applyAlignment="1" applyProtection="1">
      <alignment vertical="center"/>
      <protection locked="0"/>
    </xf>
    <xf numFmtId="0" fontId="68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vertical="center" wrapText="1"/>
      <protection locked="0"/>
    </xf>
    <xf numFmtId="0" fontId="11" fillId="33" borderId="15" xfId="0" applyFont="1" applyFill="1" applyBorder="1" applyAlignment="1" applyProtection="1">
      <alignment horizontal="left" vertical="center" shrinkToFit="1"/>
      <protection locked="0"/>
    </xf>
    <xf numFmtId="0" fontId="12" fillId="33" borderId="15" xfId="0" applyFont="1" applyFill="1" applyBorder="1" applyAlignment="1" applyProtection="1">
      <alignment vertical="center"/>
      <protection locked="0"/>
    </xf>
    <xf numFmtId="0" fontId="12" fillId="33" borderId="15" xfId="0" applyFont="1" applyFill="1" applyBorder="1" applyAlignment="1">
      <alignment horizontal="center" vertical="center" shrinkToFit="1"/>
    </xf>
    <xf numFmtId="0" fontId="12" fillId="33" borderId="18" xfId="0" applyFont="1" applyFill="1" applyBorder="1" applyAlignment="1">
      <alignment horizontal="left" vertical="center" shrinkToFit="1"/>
    </xf>
    <xf numFmtId="49" fontId="12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41" xfId="0" applyFont="1" applyFill="1" applyBorder="1" applyAlignment="1">
      <alignment horizontal="center" vertical="center" shrinkToFit="1"/>
    </xf>
    <xf numFmtId="0" fontId="12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1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1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1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28" xfId="0" applyNumberFormat="1" applyFont="1" applyFill="1" applyBorder="1" applyAlignment="1" applyProtection="1">
      <alignment horizontal="center" vertical="center"/>
      <protection locked="0"/>
    </xf>
    <xf numFmtId="49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5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15" fillId="33" borderId="28" xfId="0" applyNumberFormat="1" applyFont="1" applyFill="1" applyBorder="1" applyAlignment="1" applyProtection="1">
      <alignment horizontal="center" vertical="center"/>
      <protection locked="0"/>
    </xf>
    <xf numFmtId="0" fontId="16" fillId="33" borderId="28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5" fillId="33" borderId="3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5" fillId="33" borderId="67" xfId="0" applyFont="1" applyFill="1" applyBorder="1" applyAlignment="1" applyProtection="1" quotePrefix="1">
      <alignment horizontal="center" vertical="center"/>
      <protection locked="0"/>
    </xf>
    <xf numFmtId="49" fontId="1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48" fillId="28" borderId="0" xfId="41" applyAlignment="1">
      <alignment/>
    </xf>
    <xf numFmtId="0" fontId="48" fillId="28" borderId="0" xfId="4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0" borderId="68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71" xfId="0" applyNumberFormat="1" applyBorder="1" applyAlignment="1">
      <alignment/>
    </xf>
    <xf numFmtId="0" fontId="0" fillId="0" borderId="72" xfId="0" applyNumberFormat="1" applyBorder="1" applyAlignment="1">
      <alignment/>
    </xf>
    <xf numFmtId="0" fontId="0" fillId="0" borderId="73" xfId="0" applyNumberFormat="1" applyBorder="1" applyAlignment="1">
      <alignment/>
    </xf>
    <xf numFmtId="0" fontId="0" fillId="0" borderId="74" xfId="0" applyNumberFormat="1" applyBorder="1" applyAlignment="1">
      <alignment/>
    </xf>
    <xf numFmtId="1" fontId="0" fillId="0" borderId="68" xfId="0" applyNumberFormat="1" applyBorder="1" applyAlignment="1">
      <alignment/>
    </xf>
    <xf numFmtId="1" fontId="0" fillId="0" borderId="71" xfId="0" applyNumberFormat="1" applyBorder="1" applyAlignment="1">
      <alignment/>
    </xf>
    <xf numFmtId="1" fontId="0" fillId="0" borderId="73" xfId="0" applyNumberFormat="1" applyBorder="1" applyAlignment="1">
      <alignment/>
    </xf>
    <xf numFmtId="49" fontId="12" fillId="33" borderId="57" xfId="0" applyNumberFormat="1" applyFont="1" applyFill="1" applyBorder="1" applyAlignment="1" applyProtection="1">
      <alignment horizontal="center" vertical="center"/>
      <protection locked="0"/>
    </xf>
    <xf numFmtId="49" fontId="12" fillId="33" borderId="58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left" vertical="top"/>
      <protection locked="0"/>
    </xf>
    <xf numFmtId="49" fontId="12" fillId="33" borderId="58" xfId="0" applyNumberFormat="1" applyFont="1" applyFill="1" applyBorder="1" applyAlignment="1" applyProtection="1">
      <alignment horizontal="center" vertical="center" shrinkToFit="1"/>
      <protection locked="0"/>
    </xf>
    <xf numFmtId="1" fontId="12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5" xfId="0" applyNumberFormat="1" applyFont="1" applyFill="1" applyBorder="1" applyAlignment="1" applyProtection="1" quotePrefix="1">
      <alignment horizontal="center" vertical="center"/>
      <protection locked="0"/>
    </xf>
    <xf numFmtId="49" fontId="12" fillId="33" borderId="58" xfId="0" applyNumberFormat="1" applyFont="1" applyFill="1" applyBorder="1" applyAlignment="1" applyProtection="1">
      <alignment horizontal="center" vertical="center"/>
      <protection locked="0"/>
    </xf>
    <xf numFmtId="0" fontId="12" fillId="33" borderId="58" xfId="0" applyNumberFormat="1" applyFont="1" applyFill="1" applyBorder="1" applyAlignment="1" applyProtection="1">
      <alignment horizontal="center" vertical="center"/>
      <protection locked="0"/>
    </xf>
    <xf numFmtId="0" fontId="12" fillId="33" borderId="18" xfId="0" applyNumberFormat="1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>
      <alignment horizontal="left" vertical="center" shrinkToFit="1"/>
    </xf>
    <xf numFmtId="0" fontId="12" fillId="33" borderId="43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left" vertical="center" shrinkToFit="1"/>
      <protection locked="0"/>
    </xf>
    <xf numFmtId="0" fontId="12" fillId="33" borderId="13" xfId="0" applyFont="1" applyFill="1" applyBorder="1" applyAlignment="1" applyProtection="1">
      <alignment horizontal="left" vertical="center" shrinkToFit="1"/>
      <protection locked="0"/>
    </xf>
    <xf numFmtId="0" fontId="12" fillId="33" borderId="13" xfId="0" applyFont="1" applyFill="1" applyBorder="1" applyAlignment="1" applyProtection="1">
      <alignment horizontal="left" vertical="center" wrapText="1" shrinkToFit="1"/>
      <protection locked="0"/>
    </xf>
    <xf numFmtId="0" fontId="12" fillId="33" borderId="28" xfId="0" applyFont="1" applyFill="1" applyBorder="1" applyAlignment="1" applyProtection="1">
      <alignment horizontal="left" vertical="center" shrinkToFit="1"/>
      <protection locked="0"/>
    </xf>
    <xf numFmtId="0" fontId="12" fillId="33" borderId="19" xfId="0" applyFont="1" applyFill="1" applyBorder="1" applyAlignment="1" applyProtection="1">
      <alignment horizontal="left" vertical="center" shrinkToFit="1"/>
      <protection locked="0"/>
    </xf>
    <xf numFmtId="0" fontId="12" fillId="33" borderId="49" xfId="0" applyFont="1" applyFill="1" applyBorder="1" applyAlignment="1" applyProtection="1">
      <alignment horizontal="left" vertical="center" shrinkToFit="1"/>
      <protection locked="0"/>
    </xf>
    <xf numFmtId="0" fontId="12" fillId="33" borderId="19" xfId="0" applyFont="1" applyFill="1" applyBorder="1" applyAlignment="1" applyProtection="1">
      <alignment horizontal="left" vertical="center" wrapText="1" shrinkToFit="1"/>
      <protection locked="0"/>
    </xf>
    <xf numFmtId="0" fontId="12" fillId="33" borderId="40" xfId="0" applyFont="1" applyFill="1" applyBorder="1" applyAlignment="1" applyProtection="1">
      <alignment horizontal="left" vertical="center" wrapText="1" shrinkToFit="1"/>
      <protection locked="0"/>
    </xf>
    <xf numFmtId="0" fontId="12" fillId="33" borderId="40" xfId="0" applyFont="1" applyFill="1" applyBorder="1" applyAlignment="1" applyProtection="1">
      <alignment horizontal="left" vertical="center" shrinkToFit="1"/>
      <protection locked="0"/>
    </xf>
    <xf numFmtId="0" fontId="12" fillId="33" borderId="12" xfId="0" applyFont="1" applyFill="1" applyBorder="1" applyAlignment="1" applyProtection="1">
      <alignment horizontal="left" vertical="center" shrinkToFit="1"/>
      <protection locked="0"/>
    </xf>
    <xf numFmtId="0" fontId="12" fillId="33" borderId="32" xfId="0" applyFont="1" applyFill="1" applyBorder="1" applyAlignment="1" applyProtection="1">
      <alignment horizontal="left" vertical="center" shrinkToFit="1"/>
      <protection locked="0"/>
    </xf>
    <xf numFmtId="0" fontId="12" fillId="33" borderId="16" xfId="0" applyFont="1" applyFill="1" applyBorder="1" applyAlignment="1" applyProtection="1">
      <alignment horizontal="left" vertical="center" shrinkToFit="1"/>
      <protection locked="0"/>
    </xf>
    <xf numFmtId="0" fontId="12" fillId="33" borderId="32" xfId="0" applyFont="1" applyFill="1" applyBorder="1" applyAlignment="1" applyProtection="1">
      <alignment horizontal="left" vertical="center" wrapText="1" shrinkToFit="1"/>
      <protection locked="0"/>
    </xf>
    <xf numFmtId="49" fontId="12" fillId="33" borderId="24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2" fillId="33" borderId="33" xfId="0" applyFont="1" applyFill="1" applyBorder="1" applyAlignment="1" applyProtection="1">
      <alignment horizontal="left" vertical="center" shrinkToFit="1"/>
      <protection locked="0"/>
    </xf>
    <xf numFmtId="0" fontId="12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75" xfId="0" applyNumberFormat="1" applyFont="1" applyFill="1" applyBorder="1" applyAlignment="1" applyProtection="1">
      <alignment horizontal="center" vertical="center"/>
      <protection locked="0"/>
    </xf>
    <xf numFmtId="0" fontId="12" fillId="33" borderId="32" xfId="0" applyNumberFormat="1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/>
      <protection locked="0"/>
    </xf>
    <xf numFmtId="49" fontId="11" fillId="33" borderId="76" xfId="0" applyNumberFormat="1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12" fillId="33" borderId="32" xfId="0" applyNumberFormat="1" applyFont="1" applyFill="1" applyBorder="1" applyAlignment="1" applyProtection="1">
      <alignment horizontal="center" vertical="center"/>
      <protection locked="0"/>
    </xf>
    <xf numFmtId="49" fontId="12" fillId="33" borderId="41" xfId="0" applyNumberFormat="1" applyFont="1" applyFill="1" applyBorder="1" applyAlignment="1" applyProtection="1">
      <alignment horizontal="center" vertical="center"/>
      <protection locked="0"/>
    </xf>
    <xf numFmtId="49" fontId="12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41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1" xfId="0" applyFont="1" applyFill="1" applyBorder="1" applyAlignment="1" applyProtection="1">
      <alignment vertical="center"/>
      <protection locked="0"/>
    </xf>
    <xf numFmtId="0" fontId="11" fillId="34" borderId="76" xfId="0" applyFont="1" applyFill="1" applyBorder="1" applyAlignment="1" applyProtection="1">
      <alignment horizontal="center" vertical="center"/>
      <protection locked="0"/>
    </xf>
    <xf numFmtId="0" fontId="11" fillId="33" borderId="7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1" fillId="33" borderId="76" xfId="0" applyFont="1" applyFill="1" applyBorder="1" applyAlignment="1" applyProtection="1">
      <alignment horizontal="center" vertical="center"/>
      <protection locked="0"/>
    </xf>
    <xf numFmtId="0" fontId="15" fillId="33" borderId="66" xfId="0" applyFont="1" applyFill="1" applyBorder="1" applyAlignment="1" applyProtection="1">
      <alignment horizontal="center" vertical="center"/>
      <protection locked="0"/>
    </xf>
    <xf numFmtId="0" fontId="12" fillId="33" borderId="77" xfId="0" applyFont="1" applyFill="1" applyBorder="1" applyAlignment="1" applyProtection="1">
      <alignment horizontal="center" vertical="center"/>
      <protection locked="0"/>
    </xf>
    <xf numFmtId="0" fontId="11" fillId="33" borderId="78" xfId="0" applyFont="1" applyFill="1" applyBorder="1" applyAlignment="1" applyProtection="1">
      <alignment horizontal="center" vertical="center"/>
      <protection locked="0"/>
    </xf>
    <xf numFmtId="0" fontId="64" fillId="33" borderId="79" xfId="0" applyFont="1" applyFill="1" applyBorder="1" applyAlignment="1" applyProtection="1" quotePrefix="1">
      <alignment horizontal="center" vertical="center"/>
      <protection locked="0"/>
    </xf>
    <xf numFmtId="0" fontId="15" fillId="33" borderId="41" xfId="0" applyFont="1" applyFill="1" applyBorder="1" applyAlignment="1" applyProtection="1">
      <alignment horizontal="center" vertical="center"/>
      <protection locked="0"/>
    </xf>
    <xf numFmtId="0" fontId="66" fillId="33" borderId="15" xfId="0" applyFont="1" applyFill="1" applyBorder="1" applyAlignment="1" applyProtection="1">
      <alignment horizontal="center" vertical="center"/>
      <protection locked="0"/>
    </xf>
    <xf numFmtId="0" fontId="11" fillId="34" borderId="15" xfId="0" applyNumberFormat="1" applyFont="1" applyFill="1" applyBorder="1" applyAlignment="1" applyProtection="1">
      <alignment horizontal="center" vertical="center"/>
      <protection locked="0"/>
    </xf>
    <xf numFmtId="1" fontId="11" fillId="34" borderId="15" xfId="0" applyNumberFormat="1" applyFont="1" applyFill="1" applyBorder="1" applyAlignment="1" applyProtection="1">
      <alignment horizontal="center" vertic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 locked="0"/>
    </xf>
    <xf numFmtId="0" fontId="11" fillId="33" borderId="80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78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75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76" xfId="0" applyFont="1" applyFill="1" applyBorder="1" applyAlignment="1" applyProtection="1">
      <alignment horizontal="left" vertical="center" shrinkToFit="1"/>
      <protection locked="0"/>
    </xf>
    <xf numFmtId="0" fontId="11" fillId="33" borderId="81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82" xfId="0" applyFont="1" applyFill="1" applyBorder="1" applyAlignment="1" applyProtection="1">
      <alignment horizontal="left" vertical="center" shrinkToFit="1"/>
      <protection locked="0"/>
    </xf>
    <xf numFmtId="0" fontId="64" fillId="0" borderId="15" xfId="0" applyFont="1" applyFill="1" applyBorder="1" applyAlignment="1" applyProtection="1">
      <alignment horizontal="justify" vertical="center" wrapText="1"/>
      <protection locked="0"/>
    </xf>
    <xf numFmtId="0" fontId="64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69" fillId="0" borderId="80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78" xfId="0" applyFont="1" applyBorder="1" applyAlignment="1">
      <alignment horizontal="center" vertical="center" wrapText="1"/>
    </xf>
    <xf numFmtId="0" fontId="69" fillId="0" borderId="8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82" xfId="0" applyFont="1" applyBorder="1" applyAlignment="1">
      <alignment horizontal="center" vertical="center" wrapText="1"/>
    </xf>
    <xf numFmtId="0" fontId="11" fillId="33" borderId="81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76" xfId="0" applyFont="1" applyFill="1" applyBorder="1" applyAlignment="1">
      <alignment vertical="center"/>
    </xf>
    <xf numFmtId="1" fontId="64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5" xfId="0" applyFont="1" applyFill="1" applyBorder="1" applyAlignment="1">
      <alignment horizontal="justify" vertical="center" wrapText="1"/>
    </xf>
    <xf numFmtId="0" fontId="64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12" fillId="33" borderId="80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78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75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right" vertical="center"/>
      <protection locked="0"/>
    </xf>
    <xf numFmtId="0" fontId="65" fillId="33" borderId="82" xfId="0" applyFont="1" applyFill="1" applyBorder="1" applyAlignment="1" applyProtection="1">
      <alignment horizontal="right" vertical="center"/>
      <protection locked="0"/>
    </xf>
    <xf numFmtId="0" fontId="11" fillId="33" borderId="80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76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76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64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4" fillId="0" borderId="83" xfId="0" applyFont="1" applyFill="1" applyBorder="1" applyAlignment="1" applyProtection="1">
      <alignment horizontal="justify" vertical="center" wrapText="1"/>
      <protection locked="0"/>
    </xf>
    <xf numFmtId="0" fontId="64" fillId="0" borderId="64" xfId="0" applyFont="1" applyFill="1" applyBorder="1" applyAlignment="1" applyProtection="1">
      <alignment horizontal="justify" vertical="center" wrapText="1"/>
      <protection locked="0"/>
    </xf>
    <xf numFmtId="0" fontId="64" fillId="0" borderId="77" xfId="0" applyFont="1" applyFill="1" applyBorder="1" applyAlignment="1" applyProtection="1">
      <alignment horizontal="justify" vertical="center" wrapText="1"/>
      <protection locked="0"/>
    </xf>
    <xf numFmtId="0" fontId="64" fillId="0" borderId="84" xfId="0" applyFont="1" applyFill="1" applyBorder="1" applyAlignment="1" applyProtection="1">
      <alignment horizontal="justify" vertical="center" wrapText="1"/>
      <protection locked="0"/>
    </xf>
    <xf numFmtId="0" fontId="64" fillId="0" borderId="16" xfId="0" applyFont="1" applyFill="1" applyBorder="1" applyAlignment="1" applyProtection="1">
      <alignment horizontal="justify" vertical="center" wrapText="1"/>
      <protection locked="0"/>
    </xf>
    <xf numFmtId="0" fontId="64" fillId="0" borderId="66" xfId="0" applyFont="1" applyFill="1" applyBorder="1" applyAlignment="1" applyProtection="1">
      <alignment horizontal="justify" vertical="center" wrapText="1"/>
      <protection locked="0"/>
    </xf>
    <xf numFmtId="0" fontId="64" fillId="0" borderId="15" xfId="0" applyFont="1" applyFill="1" applyBorder="1" applyAlignment="1" applyProtection="1">
      <alignment horizontal="left" vertical="center" wrapText="1"/>
      <protection locked="0"/>
    </xf>
    <xf numFmtId="0" fontId="64" fillId="0" borderId="15" xfId="0" applyFont="1" applyFill="1" applyBorder="1" applyAlignment="1">
      <alignment horizontal="left" vertical="center" wrapText="1"/>
    </xf>
    <xf numFmtId="1" fontId="64" fillId="33" borderId="75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47" xfId="0" applyFont="1" applyFill="1" applyBorder="1" applyAlignment="1" applyProtection="1">
      <alignment horizontal="left" vertical="center"/>
      <protection locked="0"/>
    </xf>
    <xf numFmtId="0" fontId="11" fillId="34" borderId="37" xfId="0" applyFont="1" applyFill="1" applyBorder="1" applyAlignment="1" applyProtection="1">
      <alignment horizontal="left" vertical="center"/>
      <protection locked="0"/>
    </xf>
    <xf numFmtId="0" fontId="11" fillId="34" borderId="37" xfId="0" applyFont="1" applyFill="1" applyBorder="1" applyAlignment="1" applyProtection="1">
      <alignment horizontal="center" vertical="center"/>
      <protection locked="0"/>
    </xf>
    <xf numFmtId="0" fontId="11" fillId="34" borderId="75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42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6" sheet="Arkusz3"/>
  </cacheSource>
  <cacheFields count="7">
    <cacheField name="Moduł">
      <sharedItems containsMixedTypes="0"/>
    </cacheField>
    <cacheField name="Nazwa">
      <sharedItems containsMixedTypes="0"/>
    </cacheField>
    <cacheField name="ECTS">
      <sharedItems containsMixedTypes="1" containsNumber="1" containsInteger="1"/>
    </cacheField>
    <cacheField name="Egzamin po semestrze">
      <sharedItems containsMixedTypes="1" containsNumber="1" containsInteger="1"/>
    </cacheField>
    <cacheField name="Zaliczenie po semestrze">
      <sharedItems containsMixedTypes="1" containsNumber="1" containsInteger="1"/>
    </cacheField>
    <cacheField name="Godziny">
      <sharedItems containsSemiMixedTypes="0" containsString="0" containsMixedTypes="0" containsNumber="1" containsInteger="1"/>
    </cacheField>
    <cacheField name="Semestr">
      <sharedItems containsSemiMixedTypes="0" containsString="0" containsMixedTypes="0" containsNumber="1" containsInteger="1" count="6">
        <n v="3"/>
        <n v="2"/>
        <n v="1"/>
        <n v="4"/>
        <n v="6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3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C11" firstHeaderRow="1" firstDataRow="2" firstDataCol="1"/>
  <pivotFields count="7"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axis="axisRow" compact="0" outline="0" showAll="0" numFmtId="1">
      <items count="7">
        <item x="2"/>
        <item x="1"/>
        <item x="0"/>
        <item x="3"/>
        <item x="5"/>
        <item x="4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ECTS" fld="2" baseField="0" baseItem="0"/>
    <dataField name="Suma z Godziny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308" t="s">
        <v>42</v>
      </c>
      <c r="B1" s="309"/>
      <c r="C1" s="309"/>
      <c r="D1" s="309"/>
      <c r="E1" s="309"/>
      <c r="F1" s="309"/>
      <c r="G1" s="309"/>
      <c r="H1" s="309"/>
      <c r="I1" s="309"/>
    </row>
    <row r="2" spans="1:27" ht="19.5" customHeight="1" thickBot="1">
      <c r="A2" s="291" t="s">
        <v>20</v>
      </c>
      <c r="B2" s="292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310" t="s">
        <v>3</v>
      </c>
      <c r="H3" s="311"/>
      <c r="I3" s="311"/>
      <c r="J3" s="311"/>
      <c r="K3" s="311"/>
      <c r="L3" s="311"/>
      <c r="M3" s="311"/>
      <c r="N3" s="312"/>
      <c r="O3" s="302" t="s">
        <v>0</v>
      </c>
      <c r="P3" s="303"/>
      <c r="Q3" s="303"/>
      <c r="R3" s="303"/>
      <c r="S3" s="302" t="s">
        <v>1</v>
      </c>
      <c r="T3" s="303"/>
      <c r="U3" s="303"/>
      <c r="V3" s="303"/>
      <c r="W3" s="302" t="s">
        <v>2</v>
      </c>
      <c r="X3" s="303"/>
      <c r="Y3" s="303"/>
      <c r="Z3" s="303"/>
      <c r="AA3" s="293" t="s">
        <v>55</v>
      </c>
      <c r="AB3" s="294"/>
      <c r="AC3" s="294"/>
      <c r="AD3" s="294"/>
      <c r="AE3" s="295"/>
    </row>
    <row r="4" spans="6:31" ht="16.5" customHeight="1" thickBot="1" thickTop="1">
      <c r="F4" s="4"/>
      <c r="G4" s="313"/>
      <c r="H4" s="314"/>
      <c r="I4" s="314"/>
      <c r="J4" s="314"/>
      <c r="K4" s="314"/>
      <c r="L4" s="314"/>
      <c r="M4" s="314"/>
      <c r="N4" s="315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302" t="s">
        <v>9</v>
      </c>
      <c r="Z4" s="304"/>
      <c r="AA4" s="296"/>
      <c r="AB4" s="297"/>
      <c r="AC4" s="297"/>
      <c r="AD4" s="297"/>
      <c r="AE4" s="298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81" t="s">
        <v>28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3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89" t="s">
        <v>11</v>
      </c>
      <c r="B13" s="290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81" t="s">
        <v>29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3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89" t="s">
        <v>11</v>
      </c>
      <c r="B20" s="290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75" t="s">
        <v>30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7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89" t="s">
        <v>11</v>
      </c>
      <c r="B27" s="290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81" t="s">
        <v>31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3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318" t="s">
        <v>11</v>
      </c>
      <c r="B34" s="300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81" t="s">
        <v>32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3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99" t="s">
        <v>11</v>
      </c>
      <c r="B41" s="300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81" t="s">
        <v>33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3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89" t="s">
        <v>11</v>
      </c>
      <c r="B48" s="290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84" t="s">
        <v>37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323"/>
    </row>
    <row r="50" spans="1:31" ht="16.5" customHeight="1" thickBot="1">
      <c r="A50" s="284" t="s">
        <v>35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323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301" t="s">
        <v>11</v>
      </c>
      <c r="B56" s="290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81" t="s">
        <v>36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3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301" t="s">
        <v>11</v>
      </c>
      <c r="B63" s="290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75" t="s">
        <v>38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7"/>
    </row>
    <row r="65" spans="1:31" ht="16.5" customHeight="1" thickBot="1">
      <c r="A65" s="278" t="s">
        <v>35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80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301" t="s">
        <v>11</v>
      </c>
      <c r="B71" s="290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81" t="s">
        <v>39</v>
      </c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3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99" t="s">
        <v>11</v>
      </c>
      <c r="B78" s="300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75" t="s">
        <v>41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7"/>
    </row>
    <row r="80" spans="1:31" ht="16.5" customHeight="1" thickBot="1">
      <c r="A80" s="278" t="s">
        <v>40</v>
      </c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80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84" t="s">
        <v>36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6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89" t="s">
        <v>11</v>
      </c>
      <c r="B93" s="290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81" t="s">
        <v>34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3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319" t="s">
        <v>14</v>
      </c>
      <c r="B96" s="320"/>
      <c r="C96" s="146"/>
      <c r="D96" s="141">
        <f>D13+D20+D27+D34+D41+D48+D56+D63+D71+D78+D86+D93+D95</f>
        <v>0</v>
      </c>
      <c r="E96" s="321">
        <f>E95+E41+E34+E27+E20+E13+E63+E71+E78+E86+E93</f>
        <v>0</v>
      </c>
      <c r="F96" s="322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325"/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316" t="s">
        <v>13</v>
      </c>
      <c r="K99" s="316"/>
      <c r="L99" s="316"/>
      <c r="M99" s="316"/>
      <c r="N99" s="317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326" t="s">
        <v>57</v>
      </c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8"/>
    </row>
    <row r="102" spans="1:31" ht="16.5" customHeight="1">
      <c r="A102" s="329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1"/>
    </row>
    <row r="103" spans="1:31" ht="16.5" customHeight="1">
      <c r="A103" s="306" t="s">
        <v>47</v>
      </c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</row>
    <row r="104" spans="1:31" ht="14.25" customHeight="1">
      <c r="A104" s="307"/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</row>
    <row r="105" spans="1:31" ht="30.75" customHeight="1">
      <c r="A105" s="306" t="s">
        <v>58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288" t="e">
        <f>(AA96/D96)*100</f>
        <v>#DIV/0!</v>
      </c>
      <c r="AB105" s="288"/>
      <c r="AC105" s="288"/>
      <c r="AD105" s="288"/>
      <c r="AE105" s="288"/>
    </row>
    <row r="106" spans="1:31" ht="28.5" customHeight="1">
      <c r="A106" s="306" t="s">
        <v>48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288" t="e">
        <f>(AB96/D96)*100</f>
        <v>#DIV/0!</v>
      </c>
      <c r="AB106" s="288"/>
      <c r="AC106" s="288"/>
      <c r="AD106" s="288"/>
      <c r="AE106" s="288"/>
    </row>
    <row r="107" spans="1:31" ht="16.5" customHeight="1">
      <c r="A107" s="287" t="s">
        <v>52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74" t="e">
        <f>AD96*100/D96</f>
        <v>#DIV/0!</v>
      </c>
      <c r="AB107" s="274"/>
      <c r="AC107" s="274"/>
      <c r="AD107" s="274"/>
      <c r="AE107" s="274"/>
    </row>
    <row r="108" spans="1:31" ht="30.75" customHeight="1">
      <c r="A108" s="287"/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74"/>
      <c r="AB108" s="274"/>
      <c r="AC108" s="274"/>
      <c r="AD108" s="274"/>
      <c r="AE108" s="274"/>
    </row>
    <row r="109" spans="1:31" ht="16.5" customHeight="1">
      <c r="A109" s="287" t="s">
        <v>49</v>
      </c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274" t="e">
        <f>AE96/D96*100</f>
        <v>#DIV/0!</v>
      </c>
      <c r="AB109" s="274"/>
      <c r="AC109" s="274"/>
      <c r="AD109" s="274"/>
      <c r="AE109" s="274"/>
    </row>
    <row r="110" spans="1:31" ht="16.5" customHeight="1">
      <c r="A110" s="324"/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274"/>
      <c r="AB110" s="274"/>
      <c r="AC110" s="274"/>
      <c r="AD110" s="274"/>
      <c r="AE110" s="274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9.0039062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3.875" style="2" customWidth="1"/>
    <col min="5" max="5" width="5.25390625" style="160" customWidth="1"/>
    <col min="6" max="6" width="8.75390625" style="160" customWidth="1"/>
    <col min="7" max="7" width="6.75390625" style="160" customWidth="1"/>
    <col min="8" max="8" width="13.375" style="160" customWidth="1"/>
    <col min="9" max="9" width="7.625" style="160" customWidth="1"/>
    <col min="10" max="24" width="3.75390625" style="164" customWidth="1"/>
    <col min="25" max="25" width="3.75390625" style="93" customWidth="1"/>
    <col min="26" max="27" width="9.125" style="93" customWidth="1"/>
    <col min="28" max="28" width="13.00390625" style="93" customWidth="1"/>
    <col min="29" max="29" width="6.00390625" style="93" customWidth="1"/>
    <col min="30" max="30" width="9.125" style="93" customWidth="1"/>
    <col min="31" max="16384" width="9.125" style="2" customWidth="1"/>
  </cols>
  <sheetData>
    <row r="1" spans="1:7" ht="15.75">
      <c r="A1" s="308" t="s">
        <v>59</v>
      </c>
      <c r="B1" s="309"/>
      <c r="C1" s="309"/>
      <c r="D1" s="309"/>
      <c r="E1" s="309"/>
      <c r="F1" s="309"/>
      <c r="G1" s="309"/>
    </row>
    <row r="2" spans="1:25" ht="19.5" customHeight="1" thickBot="1">
      <c r="A2" s="291" t="s">
        <v>20</v>
      </c>
      <c r="B2" s="292"/>
      <c r="C2" s="74"/>
      <c r="O2" s="165"/>
      <c r="Q2" s="165"/>
      <c r="S2" s="165"/>
      <c r="U2" s="165"/>
      <c r="W2" s="165"/>
      <c r="Y2" s="166"/>
    </row>
    <row r="3" spans="5:24" ht="12.75" customHeight="1" thickTop="1">
      <c r="E3" s="293" t="s">
        <v>55</v>
      </c>
      <c r="F3" s="294"/>
      <c r="G3" s="294"/>
      <c r="H3" s="294"/>
      <c r="I3" s="295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96"/>
      <c r="F4" s="297"/>
      <c r="G4" s="297"/>
      <c r="H4" s="297"/>
      <c r="I4" s="298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s="159" customFormat="1" ht="16.5" customHeight="1" thickBot="1" thickTop="1">
      <c r="A7" s="281" t="s">
        <v>28</v>
      </c>
      <c r="B7" s="282"/>
      <c r="C7" s="282"/>
      <c r="D7" s="282"/>
      <c r="E7" s="282"/>
      <c r="F7" s="282"/>
      <c r="G7" s="282"/>
      <c r="H7" s="282"/>
      <c r="I7" s="28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59" customFormat="1" ht="16.5" customHeight="1" thickBot="1" thickTop="1">
      <c r="A13" s="289" t="s">
        <v>11</v>
      </c>
      <c r="B13" s="290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81" t="s">
        <v>29</v>
      </c>
      <c r="B14" s="282"/>
      <c r="C14" s="282"/>
      <c r="D14" s="282"/>
      <c r="E14" s="282"/>
      <c r="F14" s="282"/>
      <c r="G14" s="282"/>
      <c r="H14" s="282"/>
      <c r="I14" s="28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59" customFormat="1" ht="16.5" customHeight="1" thickBot="1" thickTop="1">
      <c r="A20" s="289" t="s">
        <v>11</v>
      </c>
      <c r="B20" s="290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81" t="s">
        <v>30</v>
      </c>
      <c r="B21" s="282"/>
      <c r="C21" s="282"/>
      <c r="D21" s="282"/>
      <c r="E21" s="282"/>
      <c r="F21" s="282"/>
      <c r="G21" s="282"/>
      <c r="H21" s="282"/>
      <c r="I21" s="28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59" customFormat="1" ht="16.5" customHeight="1" thickBot="1" thickTop="1">
      <c r="A27" s="289" t="s">
        <v>11</v>
      </c>
      <c r="B27" s="290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81" t="s">
        <v>31</v>
      </c>
      <c r="B28" s="282"/>
      <c r="C28" s="282"/>
      <c r="D28" s="282"/>
      <c r="E28" s="282"/>
      <c r="F28" s="282"/>
      <c r="G28" s="282"/>
      <c r="H28" s="282"/>
      <c r="I28" s="28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59" customFormat="1" ht="16.5" customHeight="1" thickBot="1" thickTop="1">
      <c r="A34" s="318" t="s">
        <v>11</v>
      </c>
      <c r="B34" s="300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81" t="s">
        <v>32</v>
      </c>
      <c r="B35" s="282"/>
      <c r="C35" s="282"/>
      <c r="D35" s="282"/>
      <c r="E35" s="282"/>
      <c r="F35" s="282"/>
      <c r="G35" s="282"/>
      <c r="H35" s="282"/>
      <c r="I35" s="28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59" customFormat="1" ht="16.5" customHeight="1" thickBot="1" thickTop="1">
      <c r="A41" s="299" t="s">
        <v>11</v>
      </c>
      <c r="B41" s="300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59" customFormat="1" ht="16.5" customHeight="1" thickBot="1" thickTop="1">
      <c r="A42" s="281" t="s">
        <v>33</v>
      </c>
      <c r="B42" s="282"/>
      <c r="C42" s="282"/>
      <c r="D42" s="282"/>
      <c r="E42" s="282"/>
      <c r="F42" s="282"/>
      <c r="G42" s="282"/>
      <c r="H42" s="282"/>
      <c r="I42" s="28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59" customFormat="1" ht="16.5" customHeight="1" thickBot="1" thickTop="1">
      <c r="A48" s="289" t="s">
        <v>11</v>
      </c>
      <c r="B48" s="290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75" t="s">
        <v>37</v>
      </c>
      <c r="B49" s="276"/>
      <c r="C49" s="276"/>
      <c r="D49" s="276"/>
      <c r="E49" s="276"/>
      <c r="F49" s="276"/>
      <c r="G49" s="276"/>
      <c r="H49" s="276"/>
      <c r="I49" s="277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1:29" ht="16.5" customHeight="1" thickBot="1">
      <c r="A50" s="278" t="s">
        <v>35</v>
      </c>
      <c r="B50" s="279"/>
      <c r="C50" s="279"/>
      <c r="D50" s="279"/>
      <c r="E50" s="279"/>
      <c r="F50" s="279"/>
      <c r="G50" s="279"/>
      <c r="H50" s="279"/>
      <c r="I50" s="280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59" customFormat="1" ht="16.5" customHeight="1" thickBot="1" thickTop="1">
      <c r="A56" s="301" t="s">
        <v>11</v>
      </c>
      <c r="B56" s="290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81" t="s">
        <v>36</v>
      </c>
      <c r="B57" s="282"/>
      <c r="C57" s="282"/>
      <c r="D57" s="282"/>
      <c r="E57" s="282"/>
      <c r="F57" s="282"/>
      <c r="G57" s="282"/>
      <c r="H57" s="282"/>
      <c r="I57" s="28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59" customFormat="1" ht="16.5" customHeight="1" thickBot="1" thickTop="1">
      <c r="A63" s="301" t="s">
        <v>11</v>
      </c>
      <c r="B63" s="290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75" t="s">
        <v>38</v>
      </c>
      <c r="B64" s="276"/>
      <c r="C64" s="276"/>
      <c r="D64" s="276"/>
      <c r="E64" s="276"/>
      <c r="F64" s="276"/>
      <c r="G64" s="276"/>
      <c r="H64" s="276"/>
      <c r="I64" s="277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</row>
    <row r="65" spans="1:29" ht="16.5" customHeight="1" thickBot="1">
      <c r="A65" s="278" t="s">
        <v>35</v>
      </c>
      <c r="B65" s="279"/>
      <c r="C65" s="279"/>
      <c r="D65" s="279"/>
      <c r="E65" s="279"/>
      <c r="F65" s="279"/>
      <c r="G65" s="279"/>
      <c r="H65" s="279"/>
      <c r="I65" s="280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59" customFormat="1" ht="16.5" customHeight="1" thickBot="1" thickTop="1">
      <c r="A71" s="301" t="s">
        <v>11</v>
      </c>
      <c r="B71" s="290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81" t="s">
        <v>39</v>
      </c>
      <c r="B72" s="282"/>
      <c r="C72" s="282"/>
      <c r="D72" s="282"/>
      <c r="E72" s="282"/>
      <c r="F72" s="282"/>
      <c r="G72" s="282"/>
      <c r="H72" s="282"/>
      <c r="I72" s="28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59" customFormat="1" ht="16.5" customHeight="1" thickBot="1" thickTop="1">
      <c r="A78" s="299" t="s">
        <v>11</v>
      </c>
      <c r="B78" s="300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75" t="s">
        <v>41</v>
      </c>
      <c r="B79" s="276"/>
      <c r="C79" s="276"/>
      <c r="D79" s="276"/>
      <c r="E79" s="276"/>
      <c r="F79" s="276"/>
      <c r="G79" s="276"/>
      <c r="H79" s="276"/>
      <c r="I79" s="277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</row>
    <row r="80" spans="1:29" ht="16.5" customHeight="1" thickBot="1">
      <c r="A80" s="278" t="s">
        <v>40</v>
      </c>
      <c r="B80" s="279"/>
      <c r="C80" s="279"/>
      <c r="D80" s="279"/>
      <c r="E80" s="279"/>
      <c r="F80" s="279"/>
      <c r="G80" s="279"/>
      <c r="H80" s="279"/>
      <c r="I80" s="280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59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81" t="s">
        <v>36</v>
      </c>
      <c r="B87" s="282"/>
      <c r="C87" s="282"/>
      <c r="D87" s="282"/>
      <c r="E87" s="282"/>
      <c r="F87" s="282"/>
      <c r="G87" s="282"/>
      <c r="H87" s="282"/>
      <c r="I87" s="28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59" customFormat="1" ht="16.5" customHeight="1" thickBot="1" thickTop="1">
      <c r="A93" s="289" t="s">
        <v>11</v>
      </c>
      <c r="B93" s="290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81" t="s">
        <v>34</v>
      </c>
      <c r="B94" s="282"/>
      <c r="C94" s="282"/>
      <c r="D94" s="282"/>
      <c r="E94" s="282"/>
      <c r="F94" s="282"/>
      <c r="G94" s="282"/>
      <c r="H94" s="282"/>
      <c r="I94" s="28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319" t="s">
        <v>14</v>
      </c>
      <c r="B96" s="320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325"/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</row>
    <row r="98" spans="1:30" ht="48.75" customHeight="1">
      <c r="A98" s="332" t="s">
        <v>57</v>
      </c>
      <c r="B98" s="332"/>
      <c r="C98" s="332"/>
      <c r="D98" s="332"/>
      <c r="E98" s="332"/>
      <c r="F98" s="332"/>
      <c r="G98" s="332"/>
      <c r="H98" s="288">
        <f>G96</f>
        <v>0</v>
      </c>
      <c r="I98" s="288"/>
      <c r="J98" s="170"/>
      <c r="K98" s="170"/>
      <c r="L98" s="170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333" t="s">
        <v>47</v>
      </c>
      <c r="B99" s="333"/>
      <c r="C99" s="333"/>
      <c r="D99" s="333"/>
      <c r="E99" s="333"/>
      <c r="F99" s="333"/>
      <c r="G99" s="333"/>
      <c r="H99" s="288"/>
      <c r="I99" s="288"/>
      <c r="J99" s="170"/>
      <c r="K99" s="170"/>
      <c r="L99" s="170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333" t="s">
        <v>58</v>
      </c>
      <c r="B100" s="333"/>
      <c r="C100" s="333"/>
      <c r="D100" s="333"/>
      <c r="E100" s="333"/>
      <c r="F100" s="333"/>
      <c r="G100" s="333"/>
      <c r="H100" s="288" t="e">
        <f>(E96/D96)*100</f>
        <v>#DIV/0!</v>
      </c>
      <c r="I100" s="288"/>
      <c r="J100" s="170"/>
      <c r="K100" s="170"/>
      <c r="L100" s="170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333" t="s">
        <v>61</v>
      </c>
      <c r="B101" s="333"/>
      <c r="C101" s="333"/>
      <c r="D101" s="333"/>
      <c r="E101" s="333"/>
      <c r="F101" s="333"/>
      <c r="G101" s="333"/>
      <c r="H101" s="288" t="e">
        <f>(F96/D96)*100</f>
        <v>#DIV/0!</v>
      </c>
      <c r="I101" s="288"/>
      <c r="J101" s="170"/>
      <c r="K101" s="170"/>
      <c r="L101" s="170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332" t="s">
        <v>52</v>
      </c>
      <c r="B102" s="332"/>
      <c r="C102" s="332"/>
      <c r="D102" s="332"/>
      <c r="E102" s="332"/>
      <c r="F102" s="332"/>
      <c r="G102" s="332"/>
      <c r="H102" s="274" t="e">
        <f>H96*100/D96</f>
        <v>#DIV/0!</v>
      </c>
      <c r="I102" s="274"/>
      <c r="J102" s="169"/>
      <c r="K102" s="169"/>
      <c r="L102" s="169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332" t="s">
        <v>49</v>
      </c>
      <c r="B103" s="332"/>
      <c r="C103" s="332"/>
      <c r="D103" s="332"/>
      <c r="E103" s="332"/>
      <c r="F103" s="332"/>
      <c r="G103" s="332"/>
      <c r="H103" s="274" t="e">
        <f>I96/D96*100</f>
        <v>#DIV/0!</v>
      </c>
      <c r="I103" s="274"/>
      <c r="J103" s="169"/>
      <c r="K103" s="169"/>
      <c r="L103" s="169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2"/>
      <c r="Y104" s="148"/>
      <c r="Z104" s="148"/>
      <c r="AA104" s="148"/>
      <c r="AB104" s="148"/>
      <c r="AC104" s="148"/>
    </row>
    <row r="105" spans="5:29" ht="16.5" customHeight="1">
      <c r="E105" s="162"/>
      <c r="Y105" s="148"/>
      <c r="Z105" s="148"/>
      <c r="AA105" s="148"/>
      <c r="AB105" s="148"/>
      <c r="AC105" s="148"/>
    </row>
    <row r="106" ht="16.5" customHeight="1">
      <c r="E106" s="162"/>
    </row>
    <row r="107" ht="16.5" customHeight="1">
      <c r="E107" s="162"/>
    </row>
    <row r="108" ht="16.5" customHeight="1">
      <c r="E108" s="162"/>
    </row>
    <row r="109" ht="16.5" customHeight="1">
      <c r="E109" s="162"/>
    </row>
    <row r="110" ht="16.5" customHeight="1">
      <c r="E110" s="162"/>
    </row>
    <row r="111" ht="16.5" customHeight="1">
      <c r="E111" s="162"/>
    </row>
    <row r="112" ht="16.5" customHeight="1">
      <c r="E112" s="162"/>
    </row>
    <row r="113" ht="16.5" customHeight="1">
      <c r="E113" s="162"/>
    </row>
    <row r="114" ht="16.5" customHeight="1">
      <c r="E114" s="162"/>
    </row>
    <row r="115" ht="16.5" customHeight="1">
      <c r="E115" s="162"/>
    </row>
    <row r="116" ht="16.5" customHeight="1">
      <c r="E116" s="162"/>
    </row>
    <row r="117" ht="16.5" customHeight="1">
      <c r="E117" s="162"/>
    </row>
    <row r="118" ht="16.5" customHeight="1">
      <c r="E118" s="162"/>
    </row>
    <row r="119" ht="16.5" customHeight="1">
      <c r="E119" s="162"/>
    </row>
    <row r="120" ht="16.5" customHeight="1">
      <c r="E120" s="162"/>
    </row>
    <row r="121" ht="16.5" customHeight="1">
      <c r="E121" s="162"/>
    </row>
    <row r="122" ht="16.5" customHeight="1">
      <c r="E122" s="162"/>
    </row>
    <row r="123" ht="16.5" customHeight="1">
      <c r="E123" s="162"/>
    </row>
    <row r="124" ht="16.5" customHeight="1">
      <c r="E124" s="162"/>
    </row>
    <row r="125" ht="16.5" customHeight="1">
      <c r="E125" s="162"/>
    </row>
    <row r="126" ht="16.5" customHeight="1">
      <c r="E126" s="162"/>
    </row>
    <row r="127" ht="16.5" customHeight="1">
      <c r="E127" s="162"/>
    </row>
    <row r="128" ht="16.5" customHeight="1">
      <c r="E128" s="162"/>
    </row>
    <row r="129" ht="16.5" customHeight="1">
      <c r="E129" s="162"/>
    </row>
    <row r="130" ht="16.5" customHeight="1">
      <c r="E130" s="162"/>
    </row>
    <row r="131" ht="16.5" customHeight="1">
      <c r="E131" s="162"/>
    </row>
    <row r="132" ht="16.5" customHeight="1">
      <c r="E132" s="162"/>
    </row>
    <row r="133" ht="16.5" customHeight="1">
      <c r="E133" s="162"/>
    </row>
    <row r="134" ht="16.5" customHeight="1">
      <c r="E134" s="162"/>
    </row>
    <row r="135" ht="16.5" customHeight="1">
      <c r="E135" s="162"/>
    </row>
    <row r="136" ht="16.5" customHeight="1">
      <c r="E136" s="162"/>
    </row>
    <row r="137" ht="16.5" customHeight="1">
      <c r="E137" s="162"/>
    </row>
    <row r="138" ht="16.5" customHeight="1">
      <c r="E138" s="162"/>
    </row>
    <row r="139" ht="16.5" customHeight="1">
      <c r="E139" s="162"/>
    </row>
    <row r="140" ht="16.5" customHeight="1">
      <c r="E140" s="162"/>
    </row>
    <row r="141" ht="16.5" customHeight="1">
      <c r="E141" s="162"/>
    </row>
    <row r="142" ht="16.5" customHeight="1">
      <c r="E142" s="162"/>
    </row>
    <row r="143" ht="16.5" customHeight="1">
      <c r="E143" s="162"/>
    </row>
    <row r="144" ht="16.5" customHeight="1">
      <c r="E144" s="162"/>
    </row>
    <row r="145" ht="16.5" customHeight="1">
      <c r="E145" s="162"/>
    </row>
    <row r="146" ht="16.5" customHeight="1">
      <c r="E146" s="162"/>
    </row>
    <row r="147" ht="16.5" customHeight="1">
      <c r="E147" s="162"/>
    </row>
    <row r="148" ht="16.5" customHeight="1">
      <c r="E148" s="162"/>
    </row>
    <row r="149" ht="16.5" customHeight="1">
      <c r="E149" s="162"/>
    </row>
    <row r="150" ht="16.5" customHeight="1">
      <c r="E150" s="162"/>
    </row>
    <row r="151" ht="16.5" customHeight="1">
      <c r="E151" s="162"/>
    </row>
    <row r="152" ht="16.5" customHeight="1">
      <c r="E152" s="162"/>
    </row>
    <row r="153" ht="16.5" customHeight="1">
      <c r="E153" s="162"/>
    </row>
    <row r="154" ht="16.5" customHeight="1">
      <c r="E154" s="162"/>
    </row>
    <row r="155" ht="16.5" customHeight="1">
      <c r="E155" s="162"/>
    </row>
    <row r="156" ht="16.5" customHeight="1">
      <c r="E156" s="162"/>
    </row>
    <row r="157" ht="16.5" customHeight="1">
      <c r="E157" s="162"/>
    </row>
    <row r="158" ht="16.5" customHeight="1">
      <c r="E158" s="162"/>
    </row>
    <row r="159" ht="16.5" customHeight="1">
      <c r="E159" s="162"/>
    </row>
    <row r="160" ht="15">
      <c r="E160" s="162"/>
    </row>
    <row r="161" ht="15">
      <c r="E161" s="162"/>
    </row>
    <row r="162" ht="15">
      <c r="E162" s="162"/>
    </row>
    <row r="163" ht="15">
      <c r="E163" s="162"/>
    </row>
    <row r="164" ht="15">
      <c r="E164" s="162"/>
    </row>
    <row r="165" ht="15">
      <c r="E165" s="162"/>
    </row>
    <row r="166" ht="15">
      <c r="E166" s="162"/>
    </row>
    <row r="167" ht="15">
      <c r="E167" s="162"/>
    </row>
    <row r="168" ht="15">
      <c r="E168" s="162"/>
    </row>
    <row r="169" ht="15">
      <c r="E169" s="162"/>
    </row>
    <row r="170" ht="15">
      <c r="E170" s="162"/>
    </row>
    <row r="171" ht="15">
      <c r="E171" s="162"/>
    </row>
    <row r="172" ht="15">
      <c r="E172" s="162"/>
    </row>
    <row r="173" ht="15">
      <c r="E173" s="162"/>
    </row>
    <row r="174" ht="15">
      <c r="E174" s="162"/>
    </row>
    <row r="175" ht="15">
      <c r="E175" s="162"/>
    </row>
    <row r="176" ht="15">
      <c r="E176" s="162"/>
    </row>
    <row r="177" ht="15">
      <c r="E177" s="162"/>
    </row>
    <row r="178" ht="15">
      <c r="E178" s="162"/>
    </row>
    <row r="179" ht="15">
      <c r="E179" s="162"/>
    </row>
    <row r="180" ht="15">
      <c r="E180" s="162"/>
    </row>
    <row r="181" ht="15">
      <c r="E181" s="162"/>
    </row>
    <row r="182" ht="15">
      <c r="E182" s="162"/>
    </row>
    <row r="183" ht="15">
      <c r="E183" s="162"/>
    </row>
    <row r="184" ht="15">
      <c r="E184" s="162"/>
    </row>
    <row r="185" ht="15">
      <c r="E185" s="162"/>
    </row>
    <row r="186" ht="15">
      <c r="E186" s="162"/>
    </row>
    <row r="187" ht="15">
      <c r="E187" s="162"/>
    </row>
    <row r="188" ht="15">
      <c r="E188" s="162"/>
    </row>
    <row r="189" ht="15">
      <c r="E189" s="162"/>
    </row>
    <row r="190" ht="15">
      <c r="E190" s="162"/>
    </row>
    <row r="191" ht="15">
      <c r="E191" s="162"/>
    </row>
    <row r="192" ht="15">
      <c r="E192" s="162"/>
    </row>
    <row r="193" ht="15">
      <c r="E193" s="162"/>
    </row>
    <row r="194" ht="15">
      <c r="E194" s="162"/>
    </row>
    <row r="195" ht="15">
      <c r="E195" s="162"/>
    </row>
    <row r="196" ht="15">
      <c r="E196" s="162"/>
    </row>
    <row r="197" ht="15">
      <c r="E197" s="162"/>
    </row>
    <row r="198" ht="15">
      <c r="E198" s="162"/>
    </row>
    <row r="199" ht="15">
      <c r="E199" s="162"/>
    </row>
    <row r="200" ht="15">
      <c r="E200" s="162"/>
    </row>
    <row r="201" ht="15">
      <c r="E201" s="162"/>
    </row>
    <row r="202" ht="15">
      <c r="E202" s="162"/>
    </row>
    <row r="203" ht="15">
      <c r="E203" s="162"/>
    </row>
    <row r="204" ht="15">
      <c r="E204" s="162"/>
    </row>
    <row r="205" ht="15">
      <c r="E205" s="162"/>
    </row>
    <row r="206" ht="15">
      <c r="E206" s="162"/>
    </row>
    <row r="207" ht="15">
      <c r="E207" s="162"/>
    </row>
    <row r="208" ht="15">
      <c r="E208" s="162"/>
    </row>
    <row r="209" ht="15">
      <c r="E209" s="162"/>
    </row>
    <row r="210" ht="15">
      <c r="E210" s="162"/>
    </row>
    <row r="211" ht="15">
      <c r="E211" s="162"/>
    </row>
    <row r="212" ht="15">
      <c r="E212" s="162"/>
    </row>
    <row r="213" ht="15">
      <c r="E213" s="162"/>
    </row>
    <row r="214" ht="15">
      <c r="E214" s="162"/>
    </row>
    <row r="215" ht="15">
      <c r="E215" s="162"/>
    </row>
    <row r="216" ht="15">
      <c r="E216" s="162"/>
    </row>
    <row r="217" ht="15">
      <c r="E217" s="162"/>
    </row>
    <row r="218" ht="15">
      <c r="E218" s="162"/>
    </row>
    <row r="219" ht="15">
      <c r="E219" s="162"/>
    </row>
    <row r="220" ht="15">
      <c r="E220" s="162"/>
    </row>
    <row r="221" ht="15">
      <c r="E221" s="162"/>
    </row>
    <row r="222" ht="15">
      <c r="E222" s="162"/>
    </row>
    <row r="223" ht="15">
      <c r="E223" s="162"/>
    </row>
    <row r="224" ht="15">
      <c r="E224" s="162"/>
    </row>
    <row r="225" ht="15">
      <c r="E225" s="162"/>
    </row>
    <row r="226" ht="15">
      <c r="E226" s="162"/>
    </row>
    <row r="227" ht="15">
      <c r="E227" s="162"/>
    </row>
    <row r="228" ht="15">
      <c r="E228" s="162"/>
    </row>
    <row r="229" ht="15">
      <c r="E229" s="162"/>
    </row>
    <row r="230" ht="15">
      <c r="E230" s="162"/>
    </row>
    <row r="231" ht="15">
      <c r="E231" s="162"/>
    </row>
    <row r="232" ht="15">
      <c r="E232" s="162"/>
    </row>
    <row r="233" ht="15">
      <c r="E233" s="162"/>
    </row>
    <row r="234" ht="15">
      <c r="E234" s="162"/>
    </row>
    <row r="235" ht="15">
      <c r="E235" s="162"/>
    </row>
    <row r="236" ht="15">
      <c r="E236" s="162"/>
    </row>
    <row r="237" ht="15">
      <c r="E237" s="162"/>
    </row>
    <row r="238" ht="15">
      <c r="E238" s="162"/>
    </row>
    <row r="239" ht="15">
      <c r="E239" s="162"/>
    </row>
    <row r="240" ht="15">
      <c r="E240" s="162"/>
    </row>
    <row r="241" ht="15">
      <c r="E241" s="162"/>
    </row>
    <row r="242" ht="15">
      <c r="E242" s="162"/>
    </row>
    <row r="243" ht="15">
      <c r="E243" s="162"/>
    </row>
    <row r="244" ht="15">
      <c r="E244" s="162"/>
    </row>
    <row r="245" ht="15">
      <c r="E245" s="162"/>
    </row>
    <row r="246" ht="15">
      <c r="E246" s="162"/>
    </row>
    <row r="247" ht="15">
      <c r="E247" s="162"/>
    </row>
    <row r="248" ht="15">
      <c r="E248" s="162"/>
    </row>
    <row r="249" ht="15">
      <c r="E249" s="162"/>
    </row>
    <row r="250" ht="15">
      <c r="E250" s="162"/>
    </row>
    <row r="251" ht="15">
      <c r="E251" s="162"/>
    </row>
    <row r="252" ht="15">
      <c r="E252" s="162"/>
    </row>
    <row r="253" ht="15">
      <c r="E253" s="162"/>
    </row>
    <row r="254" ht="15">
      <c r="E254" s="162"/>
    </row>
    <row r="255" ht="15">
      <c r="E255" s="162"/>
    </row>
    <row r="256" ht="15">
      <c r="E256" s="162"/>
    </row>
    <row r="257" ht="15">
      <c r="E257" s="162"/>
    </row>
  </sheetData>
  <sheetProtection/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H103:I103"/>
    <mergeCell ref="A79:I79"/>
    <mergeCell ref="A80:I80"/>
    <mergeCell ref="A87:I87"/>
    <mergeCell ref="A94:I94"/>
    <mergeCell ref="A57:I57"/>
    <mergeCell ref="A96:B96"/>
    <mergeCell ref="A97:L97"/>
    <mergeCell ref="A48:B48"/>
    <mergeCell ref="A56:B56"/>
    <mergeCell ref="A63:B63"/>
    <mergeCell ref="A71:B71"/>
    <mergeCell ref="A78:B78"/>
    <mergeCell ref="A93:B9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H259"/>
  <sheetViews>
    <sheetView tabSelected="1" view="pageBreakPreview" zoomScaleSheetLayoutView="100" zoomScalePageLayoutView="0" workbookViewId="0" topLeftCell="A4">
      <selection activeCell="B113" sqref="B113"/>
    </sheetView>
  </sheetViews>
  <sheetFormatPr defaultColWidth="9.00390625" defaultRowHeight="12.75"/>
  <cols>
    <col min="1" max="1" width="6.75390625" style="1" customWidth="1"/>
    <col min="2" max="2" width="48.375" style="2" customWidth="1"/>
    <col min="3" max="3" width="12.375" style="3" customWidth="1"/>
    <col min="4" max="4" width="7.625" style="3" customWidth="1"/>
    <col min="5" max="6" width="3.75390625" style="2" customWidth="1"/>
    <col min="7" max="7" width="6.25390625" style="2" customWidth="1"/>
    <col min="8" max="8" width="5.875" style="2" customWidth="1"/>
    <col min="9" max="9" width="5.625" style="2" customWidth="1"/>
    <col min="10" max="10" width="6.00390625" style="2" customWidth="1"/>
    <col min="11" max="11" width="3.75390625" style="2" customWidth="1"/>
    <col min="12" max="12" width="4.875" style="2" customWidth="1"/>
    <col min="13" max="14" width="3.75390625" style="2" customWidth="1"/>
    <col min="15" max="15" width="4.25390625" style="2" customWidth="1"/>
    <col min="16" max="16" width="4.375" style="2" customWidth="1"/>
    <col min="17" max="17" width="3.75390625" style="2" customWidth="1"/>
    <col min="18" max="18" width="4.375" style="2" customWidth="1"/>
    <col min="19" max="19" width="3.625" style="2" customWidth="1"/>
    <col min="20" max="20" width="5.00390625" style="2" customWidth="1"/>
    <col min="21" max="21" width="4.75390625" style="2" customWidth="1"/>
    <col min="22" max="22" width="4.875" style="2" customWidth="1"/>
    <col min="23" max="23" width="3.75390625" style="2" customWidth="1"/>
    <col min="24" max="24" width="4.625" style="2" customWidth="1"/>
    <col min="25" max="25" width="3.75390625" style="2" customWidth="1"/>
    <col min="26" max="26" width="4.75390625" style="2" customWidth="1"/>
    <col min="27" max="27" width="1.00390625" style="2" customWidth="1"/>
    <col min="28" max="16384" width="9.125" style="2" customWidth="1"/>
  </cols>
  <sheetData>
    <row r="1" spans="19:26" ht="108.75" customHeight="1">
      <c r="S1" s="341" t="s">
        <v>62</v>
      </c>
      <c r="T1" s="341"/>
      <c r="U1" s="341"/>
      <c r="V1" s="341"/>
      <c r="W1" s="341"/>
      <c r="X1" s="341"/>
      <c r="Y1" s="341"/>
      <c r="Z1" s="341"/>
    </row>
    <row r="2" spans="1:26" ht="15" customHeight="1">
      <c r="A2" s="342" t="s">
        <v>63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</row>
    <row r="3" spans="1:26" ht="15" customHeight="1">
      <c r="A3" s="343" t="s">
        <v>152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6" ht="15" customHeight="1">
      <c r="A4" s="343" t="s">
        <v>64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ht="15" customHeight="1">
      <c r="A5" s="343" t="s">
        <v>65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</row>
    <row r="6" spans="1:26" ht="15" customHeight="1">
      <c r="A6" s="339" t="s">
        <v>66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5" customHeight="1">
      <c r="A7" s="343" t="s">
        <v>67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</row>
    <row r="8" spans="1:26" ht="15" customHeight="1">
      <c r="A8" s="343" t="s">
        <v>170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</row>
    <row r="9" spans="1:26" ht="15" customHeight="1" thickBot="1">
      <c r="A9" s="339" t="s">
        <v>68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</row>
    <row r="10" spans="6:26" ht="12.75" customHeight="1" thickBot="1" thickTop="1">
      <c r="F10" s="4"/>
      <c r="G10" s="310" t="s">
        <v>3</v>
      </c>
      <c r="H10" s="311"/>
      <c r="I10" s="311"/>
      <c r="J10" s="311"/>
      <c r="K10" s="311"/>
      <c r="L10" s="311"/>
      <c r="M10" s="311"/>
      <c r="N10" s="312"/>
      <c r="O10" s="302" t="s">
        <v>0</v>
      </c>
      <c r="P10" s="303"/>
      <c r="Q10" s="303"/>
      <c r="R10" s="303"/>
      <c r="S10" s="302" t="s">
        <v>1</v>
      </c>
      <c r="T10" s="303"/>
      <c r="U10" s="303"/>
      <c r="V10" s="303"/>
      <c r="W10" s="302" t="s">
        <v>2</v>
      </c>
      <c r="X10" s="303"/>
      <c r="Y10" s="303"/>
      <c r="Z10" s="303"/>
    </row>
    <row r="11" spans="6:26" ht="16.5" customHeight="1" thickBot="1" thickTop="1">
      <c r="F11" s="4"/>
      <c r="G11" s="313"/>
      <c r="H11" s="314"/>
      <c r="I11" s="314"/>
      <c r="J11" s="314"/>
      <c r="K11" s="314"/>
      <c r="L11" s="314"/>
      <c r="M11" s="314"/>
      <c r="N11" s="315"/>
      <c r="O11" s="5" t="s">
        <v>4</v>
      </c>
      <c r="P11" s="5"/>
      <c r="Q11" s="5" t="s">
        <v>5</v>
      </c>
      <c r="R11" s="5"/>
      <c r="S11" s="5" t="s">
        <v>6</v>
      </c>
      <c r="T11" s="5"/>
      <c r="U11" s="5" t="s">
        <v>7</v>
      </c>
      <c r="V11" s="5"/>
      <c r="W11" s="6" t="s">
        <v>8</v>
      </c>
      <c r="X11" s="6"/>
      <c r="Y11" s="302" t="s">
        <v>9</v>
      </c>
      <c r="Z11" s="304"/>
    </row>
    <row r="12" spans="1:26" s="76" customFormat="1" ht="157.5" customHeight="1" thickBot="1" thickTop="1">
      <c r="A12" s="7" t="s">
        <v>10</v>
      </c>
      <c r="B12" s="8" t="s">
        <v>21</v>
      </c>
      <c r="C12" s="9" t="s">
        <v>56</v>
      </c>
      <c r="D12" s="249" t="s">
        <v>123</v>
      </c>
      <c r="E12" s="99" t="s">
        <v>43</v>
      </c>
      <c r="F12" s="99" t="s">
        <v>44</v>
      </c>
      <c r="G12" s="99" t="s">
        <v>11</v>
      </c>
      <c r="H12" s="97" t="s">
        <v>23</v>
      </c>
      <c r="I12" s="98" t="s">
        <v>24</v>
      </c>
      <c r="J12" s="98" t="s">
        <v>25</v>
      </c>
      <c r="K12" s="98" t="s">
        <v>26</v>
      </c>
      <c r="L12" s="98" t="s">
        <v>27</v>
      </c>
      <c r="M12" s="99" t="s">
        <v>51</v>
      </c>
      <c r="N12" s="100" t="s">
        <v>50</v>
      </c>
      <c r="O12" s="97" t="s">
        <v>12</v>
      </c>
      <c r="P12" s="101" t="s">
        <v>18</v>
      </c>
      <c r="Q12" s="97" t="s">
        <v>12</v>
      </c>
      <c r="R12" s="101" t="s">
        <v>18</v>
      </c>
      <c r="S12" s="97" t="s">
        <v>12</v>
      </c>
      <c r="T12" s="101" t="s">
        <v>18</v>
      </c>
      <c r="U12" s="97" t="s">
        <v>12</v>
      </c>
      <c r="V12" s="101" t="s">
        <v>18</v>
      </c>
      <c r="W12" s="97" t="s">
        <v>12</v>
      </c>
      <c r="X12" s="103" t="s">
        <v>18</v>
      </c>
      <c r="Y12" s="104" t="s">
        <v>12</v>
      </c>
      <c r="Z12" s="103" t="s">
        <v>18</v>
      </c>
    </row>
    <row r="13" spans="1:26" s="72" customFormat="1" ht="16.5" thickBot="1" thickTop="1">
      <c r="A13" s="73">
        <v>1</v>
      </c>
      <c r="B13" s="73">
        <v>2</v>
      </c>
      <c r="C13" s="73">
        <v>3</v>
      </c>
      <c r="D13" s="73"/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3">
        <v>13</v>
      </c>
      <c r="N13" s="73">
        <v>14</v>
      </c>
      <c r="O13" s="69">
        <v>15</v>
      </c>
      <c r="P13" s="70">
        <v>16</v>
      </c>
      <c r="Q13" s="69">
        <v>17</v>
      </c>
      <c r="R13" s="70">
        <v>18</v>
      </c>
      <c r="S13" s="69">
        <v>19</v>
      </c>
      <c r="T13" s="70">
        <v>20</v>
      </c>
      <c r="U13" s="69">
        <v>21</v>
      </c>
      <c r="V13" s="70">
        <v>22</v>
      </c>
      <c r="W13" s="69">
        <v>23</v>
      </c>
      <c r="X13" s="70">
        <v>24</v>
      </c>
      <c r="Y13" s="69">
        <v>25</v>
      </c>
      <c r="Z13" s="70">
        <v>26</v>
      </c>
    </row>
    <row r="14" spans="1:26" ht="16.5" customHeight="1" thickBot="1" thickTop="1">
      <c r="A14" s="281" t="s">
        <v>153</v>
      </c>
      <c r="B14" s="282"/>
      <c r="C14" s="282"/>
      <c r="D14" s="282"/>
      <c r="E14" s="282"/>
      <c r="F14" s="282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</row>
    <row r="15" spans="1:26" ht="16.5" customHeight="1" thickTop="1">
      <c r="A15" s="11" t="s">
        <v>196</v>
      </c>
      <c r="B15" s="246" t="s">
        <v>172</v>
      </c>
      <c r="C15" s="13" t="s">
        <v>268</v>
      </c>
      <c r="D15" s="184">
        <v>4</v>
      </c>
      <c r="E15" s="178">
        <v>1</v>
      </c>
      <c r="F15" s="225"/>
      <c r="G15" s="208">
        <v>30</v>
      </c>
      <c r="H15" s="102">
        <v>30</v>
      </c>
      <c r="I15" s="102"/>
      <c r="J15" s="102"/>
      <c r="K15" s="102"/>
      <c r="L15" s="102"/>
      <c r="M15" s="102"/>
      <c r="N15" s="20"/>
      <c r="O15" s="64">
        <v>30</v>
      </c>
      <c r="P15" s="20"/>
      <c r="Q15" s="64"/>
      <c r="R15" s="20"/>
      <c r="S15" s="64"/>
      <c r="T15" s="20"/>
      <c r="U15" s="64"/>
      <c r="V15" s="20"/>
      <c r="W15" s="64"/>
      <c r="X15" s="20"/>
      <c r="Y15" s="64"/>
      <c r="Z15" s="102"/>
    </row>
    <row r="16" spans="1:26" ht="16.5" customHeight="1">
      <c r="A16" s="11" t="s">
        <v>197</v>
      </c>
      <c r="B16" s="246" t="s">
        <v>79</v>
      </c>
      <c r="C16" s="13" t="s">
        <v>269</v>
      </c>
      <c r="D16" s="184">
        <v>2</v>
      </c>
      <c r="E16" s="178">
        <v>3</v>
      </c>
      <c r="F16" s="225"/>
      <c r="G16" s="208">
        <v>30</v>
      </c>
      <c r="H16" s="102">
        <v>30</v>
      </c>
      <c r="I16" s="102"/>
      <c r="J16" s="102"/>
      <c r="K16" s="102"/>
      <c r="L16" s="102"/>
      <c r="M16" s="102"/>
      <c r="N16" s="20"/>
      <c r="O16" s="64"/>
      <c r="P16" s="20"/>
      <c r="Q16" s="64"/>
      <c r="R16" s="20"/>
      <c r="S16" s="64">
        <v>30</v>
      </c>
      <c r="T16" s="20"/>
      <c r="U16" s="64"/>
      <c r="V16" s="20"/>
      <c r="W16" s="64"/>
      <c r="X16" s="20"/>
      <c r="Y16" s="64"/>
      <c r="Z16" s="102"/>
    </row>
    <row r="17" spans="1:26" ht="16.5" customHeight="1">
      <c r="A17" s="11" t="s">
        <v>198</v>
      </c>
      <c r="B17" s="246" t="s">
        <v>80</v>
      </c>
      <c r="C17" s="13" t="s">
        <v>173</v>
      </c>
      <c r="D17" s="184">
        <v>2</v>
      </c>
      <c r="E17" s="14"/>
      <c r="F17" s="225" t="s">
        <v>113</v>
      </c>
      <c r="G17" s="208">
        <v>30</v>
      </c>
      <c r="H17" s="102"/>
      <c r="I17" s="102"/>
      <c r="J17" s="102">
        <v>30</v>
      </c>
      <c r="K17" s="102"/>
      <c r="L17" s="102"/>
      <c r="M17" s="102"/>
      <c r="N17" s="20"/>
      <c r="O17" s="64"/>
      <c r="P17" s="20"/>
      <c r="Q17" s="64"/>
      <c r="R17" s="20">
        <v>30</v>
      </c>
      <c r="S17" s="64"/>
      <c r="T17" s="20"/>
      <c r="U17" s="64"/>
      <c r="V17" s="20"/>
      <c r="W17" s="64"/>
      <c r="X17" s="20"/>
      <c r="Y17" s="64"/>
      <c r="Z17" s="102"/>
    </row>
    <row r="18" spans="1:26" ht="16.5" customHeight="1">
      <c r="A18" s="11" t="s">
        <v>199</v>
      </c>
      <c r="B18" s="246" t="s">
        <v>83</v>
      </c>
      <c r="C18" s="13" t="s">
        <v>174</v>
      </c>
      <c r="D18" s="184">
        <v>4</v>
      </c>
      <c r="E18" s="178">
        <v>2</v>
      </c>
      <c r="F18" s="225"/>
      <c r="G18" s="208">
        <v>30</v>
      </c>
      <c r="H18" s="102">
        <v>30</v>
      </c>
      <c r="I18" s="102"/>
      <c r="J18" s="102"/>
      <c r="K18" s="102"/>
      <c r="L18" s="102"/>
      <c r="M18" s="102"/>
      <c r="N18" s="20"/>
      <c r="O18" s="64"/>
      <c r="P18" s="20"/>
      <c r="Q18" s="64">
        <v>30</v>
      </c>
      <c r="R18" s="20"/>
      <c r="S18" s="64"/>
      <c r="T18" s="20"/>
      <c r="U18" s="64"/>
      <c r="V18" s="20"/>
      <c r="W18" s="64"/>
      <c r="X18" s="20"/>
      <c r="Y18" s="64"/>
      <c r="Z18" s="102"/>
    </row>
    <row r="19" spans="1:26" ht="16.5" customHeight="1">
      <c r="A19" s="11" t="s">
        <v>200</v>
      </c>
      <c r="B19" s="246" t="s">
        <v>85</v>
      </c>
      <c r="C19" s="13" t="s">
        <v>175</v>
      </c>
      <c r="D19" s="184">
        <v>2</v>
      </c>
      <c r="E19" s="14"/>
      <c r="F19" s="225" t="s">
        <v>113</v>
      </c>
      <c r="G19" s="208">
        <v>30</v>
      </c>
      <c r="H19" s="102"/>
      <c r="I19" s="102"/>
      <c r="J19" s="102">
        <v>30</v>
      </c>
      <c r="K19" s="102"/>
      <c r="L19" s="102"/>
      <c r="M19" s="102"/>
      <c r="N19" s="20"/>
      <c r="O19" s="64"/>
      <c r="P19" s="20"/>
      <c r="Q19" s="64"/>
      <c r="R19" s="20">
        <v>30</v>
      </c>
      <c r="S19" s="64"/>
      <c r="T19" s="20"/>
      <c r="U19" s="64"/>
      <c r="V19" s="20"/>
      <c r="W19" s="64"/>
      <c r="X19" s="20"/>
      <c r="Y19" s="64"/>
      <c r="Z19" s="102"/>
    </row>
    <row r="20" spans="1:26" ht="16.5" customHeight="1">
      <c r="A20" s="11" t="s">
        <v>201</v>
      </c>
      <c r="B20" s="244" t="s">
        <v>88</v>
      </c>
      <c r="C20" s="13" t="s">
        <v>270</v>
      </c>
      <c r="D20" s="184">
        <v>3</v>
      </c>
      <c r="E20" s="178">
        <v>3</v>
      </c>
      <c r="F20" s="63"/>
      <c r="G20" s="208">
        <v>30</v>
      </c>
      <c r="H20" s="102">
        <v>30</v>
      </c>
      <c r="I20" s="102"/>
      <c r="J20" s="102"/>
      <c r="K20" s="102"/>
      <c r="L20" s="102"/>
      <c r="M20" s="102"/>
      <c r="N20" s="20"/>
      <c r="O20" s="64"/>
      <c r="P20" s="20"/>
      <c r="Q20" s="64"/>
      <c r="R20" s="20"/>
      <c r="S20" s="64">
        <v>30</v>
      </c>
      <c r="T20" s="20"/>
      <c r="U20" s="64"/>
      <c r="V20" s="20"/>
      <c r="W20" s="64"/>
      <c r="X20" s="20"/>
      <c r="Y20" s="64"/>
      <c r="Z20" s="102"/>
    </row>
    <row r="21" spans="1:34" ht="16.5" customHeight="1">
      <c r="A21" s="11" t="s">
        <v>202</v>
      </c>
      <c r="B21" s="247" t="s">
        <v>87</v>
      </c>
      <c r="C21" s="38" t="s">
        <v>271</v>
      </c>
      <c r="D21" s="185">
        <v>2</v>
      </c>
      <c r="E21" s="192">
        <v>4</v>
      </c>
      <c r="F21" s="193"/>
      <c r="G21" s="208">
        <v>30</v>
      </c>
      <c r="H21" s="102">
        <v>30</v>
      </c>
      <c r="I21" s="102"/>
      <c r="J21" s="102"/>
      <c r="K21" s="102"/>
      <c r="L21" s="102"/>
      <c r="M21" s="102"/>
      <c r="N21" s="20"/>
      <c r="O21" s="64"/>
      <c r="P21" s="67"/>
      <c r="Q21" s="64"/>
      <c r="R21" s="20"/>
      <c r="S21" s="64"/>
      <c r="T21" s="20"/>
      <c r="U21" s="64">
        <v>30</v>
      </c>
      <c r="V21" s="20"/>
      <c r="W21" s="64"/>
      <c r="X21" s="20"/>
      <c r="Y21" s="64"/>
      <c r="Z21" s="102"/>
      <c r="AB21" s="93"/>
      <c r="AC21" s="93"/>
      <c r="AD21" s="93"/>
      <c r="AE21" s="93"/>
      <c r="AF21" s="93"/>
      <c r="AG21" s="93"/>
      <c r="AH21" s="93"/>
    </row>
    <row r="22" spans="1:26" ht="16.5" customHeight="1">
      <c r="A22" s="11" t="s">
        <v>203</v>
      </c>
      <c r="B22" s="246" t="s">
        <v>86</v>
      </c>
      <c r="C22" s="13" t="s">
        <v>272</v>
      </c>
      <c r="D22" s="184">
        <v>3</v>
      </c>
      <c r="E22" s="14"/>
      <c r="F22" s="225" t="s">
        <v>109</v>
      </c>
      <c r="G22" s="208">
        <v>15</v>
      </c>
      <c r="H22" s="172">
        <v>15</v>
      </c>
      <c r="I22" s="102"/>
      <c r="J22" s="271"/>
      <c r="K22" s="102"/>
      <c r="L22" s="102"/>
      <c r="M22" s="102"/>
      <c r="N22" s="20"/>
      <c r="O22" s="64">
        <v>15</v>
      </c>
      <c r="P22" s="20"/>
      <c r="Q22" s="64"/>
      <c r="R22" s="20"/>
      <c r="S22" s="64"/>
      <c r="T22" s="20"/>
      <c r="U22" s="64"/>
      <c r="V22" s="20"/>
      <c r="W22" s="64"/>
      <c r="X22" s="20"/>
      <c r="Y22" s="64"/>
      <c r="Z22" s="102"/>
    </row>
    <row r="23" spans="1:26" ht="16.5" customHeight="1">
      <c r="A23" s="11" t="s">
        <v>204</v>
      </c>
      <c r="B23" s="246" t="s">
        <v>81</v>
      </c>
      <c r="C23" s="13" t="s">
        <v>273</v>
      </c>
      <c r="D23" s="184">
        <v>3</v>
      </c>
      <c r="E23" s="14"/>
      <c r="F23" s="225" t="s">
        <v>113</v>
      </c>
      <c r="G23" s="208">
        <v>30</v>
      </c>
      <c r="H23" s="102"/>
      <c r="I23" s="102"/>
      <c r="J23" s="102">
        <v>30</v>
      </c>
      <c r="K23" s="102"/>
      <c r="L23" s="102"/>
      <c r="M23" s="102"/>
      <c r="N23" s="20"/>
      <c r="O23" s="64"/>
      <c r="P23" s="20"/>
      <c r="Q23" s="64"/>
      <c r="R23" s="20">
        <v>30</v>
      </c>
      <c r="S23" s="64"/>
      <c r="T23" s="20"/>
      <c r="U23" s="64"/>
      <c r="V23" s="20"/>
      <c r="W23" s="64"/>
      <c r="X23" s="20"/>
      <c r="Y23" s="64"/>
      <c r="Z23" s="102"/>
    </row>
    <row r="24" spans="1:26" ht="16.5" customHeight="1">
      <c r="A24" s="11" t="s">
        <v>205</v>
      </c>
      <c r="B24" s="246" t="s">
        <v>84</v>
      </c>
      <c r="C24" s="13" t="s">
        <v>176</v>
      </c>
      <c r="D24" s="184">
        <v>2</v>
      </c>
      <c r="E24" s="14"/>
      <c r="F24" s="225" t="s">
        <v>114</v>
      </c>
      <c r="G24" s="208">
        <v>30</v>
      </c>
      <c r="H24" s="102"/>
      <c r="I24" s="102"/>
      <c r="J24" s="102">
        <v>30</v>
      </c>
      <c r="K24" s="102"/>
      <c r="L24" s="102"/>
      <c r="M24" s="102"/>
      <c r="N24" s="20"/>
      <c r="O24" s="64"/>
      <c r="P24" s="20"/>
      <c r="Q24" s="64"/>
      <c r="R24" s="20"/>
      <c r="S24" s="64"/>
      <c r="T24" s="20"/>
      <c r="U24" s="64"/>
      <c r="V24" s="20"/>
      <c r="W24" s="64"/>
      <c r="X24" s="20"/>
      <c r="Y24" s="64"/>
      <c r="Z24" s="102">
        <v>30</v>
      </c>
    </row>
    <row r="25" spans="1:26" ht="23.25" customHeight="1">
      <c r="A25" s="11" t="s">
        <v>206</v>
      </c>
      <c r="B25" s="243" t="s">
        <v>155</v>
      </c>
      <c r="C25" s="13" t="s">
        <v>177</v>
      </c>
      <c r="D25" s="184">
        <v>4</v>
      </c>
      <c r="E25" s="14"/>
      <c r="F25" s="63" t="s">
        <v>114</v>
      </c>
      <c r="G25" s="208">
        <v>30</v>
      </c>
      <c r="H25" s="102"/>
      <c r="I25" s="102"/>
      <c r="J25" s="102">
        <v>30</v>
      </c>
      <c r="K25" s="102"/>
      <c r="L25" s="102"/>
      <c r="M25" s="102"/>
      <c r="N25" s="20"/>
      <c r="O25" s="64"/>
      <c r="P25" s="20"/>
      <c r="Q25" s="64"/>
      <c r="R25" s="20"/>
      <c r="S25" s="64"/>
      <c r="T25" s="20"/>
      <c r="U25" s="64"/>
      <c r="V25" s="20"/>
      <c r="W25" s="64"/>
      <c r="X25" s="20"/>
      <c r="Y25" s="64"/>
      <c r="Z25" s="102">
        <v>30</v>
      </c>
    </row>
    <row r="26" spans="1:26" ht="29.25" customHeight="1">
      <c r="A26" s="11" t="s">
        <v>207</v>
      </c>
      <c r="B26" s="248" t="s">
        <v>133</v>
      </c>
      <c r="C26" s="13" t="s">
        <v>178</v>
      </c>
      <c r="D26" s="184">
        <v>3</v>
      </c>
      <c r="E26" s="178">
        <v>3</v>
      </c>
      <c r="G26" s="208">
        <v>30</v>
      </c>
      <c r="H26" s="102">
        <v>30</v>
      </c>
      <c r="I26" s="102"/>
      <c r="J26" s="227"/>
      <c r="K26" s="102"/>
      <c r="L26" s="102"/>
      <c r="M26" s="102"/>
      <c r="N26" s="20"/>
      <c r="O26" s="64"/>
      <c r="P26" s="20"/>
      <c r="Q26" s="64"/>
      <c r="R26" s="20"/>
      <c r="S26" s="64">
        <v>30</v>
      </c>
      <c r="T26" s="20"/>
      <c r="U26" s="64"/>
      <c r="V26" s="20"/>
      <c r="W26" s="64"/>
      <c r="X26" s="105"/>
      <c r="Y26" s="64"/>
      <c r="Z26" s="102"/>
    </row>
    <row r="27" spans="1:34" ht="21" customHeight="1">
      <c r="A27" s="11" t="s">
        <v>208</v>
      </c>
      <c r="B27" s="243" t="s">
        <v>136</v>
      </c>
      <c r="C27" s="13" t="s">
        <v>274</v>
      </c>
      <c r="D27" s="184">
        <v>3</v>
      </c>
      <c r="E27" s="14"/>
      <c r="F27" s="63" t="s">
        <v>114</v>
      </c>
      <c r="G27" s="208">
        <v>30</v>
      </c>
      <c r="H27" s="102"/>
      <c r="I27" s="102"/>
      <c r="J27" s="102">
        <v>30</v>
      </c>
      <c r="K27" s="102"/>
      <c r="L27" s="102"/>
      <c r="M27" s="102"/>
      <c r="N27" s="20"/>
      <c r="O27" s="64"/>
      <c r="P27" s="20"/>
      <c r="Q27" s="64"/>
      <c r="R27" s="20"/>
      <c r="S27" s="64"/>
      <c r="T27" s="20"/>
      <c r="U27" s="64"/>
      <c r="V27" s="20"/>
      <c r="W27" s="64"/>
      <c r="X27" s="20"/>
      <c r="Y27" s="64"/>
      <c r="Z27" s="102">
        <v>30</v>
      </c>
      <c r="AB27" s="93"/>
      <c r="AC27" s="93"/>
      <c r="AD27" s="93"/>
      <c r="AE27" s="93"/>
      <c r="AF27" s="93"/>
      <c r="AG27" s="93"/>
      <c r="AH27" s="93"/>
    </row>
    <row r="28" spans="1:26" ht="16.5" customHeight="1">
      <c r="A28" s="11" t="s">
        <v>209</v>
      </c>
      <c r="B28" s="240" t="s">
        <v>132</v>
      </c>
      <c r="C28" s="23" t="s">
        <v>275</v>
      </c>
      <c r="D28" s="188">
        <v>2</v>
      </c>
      <c r="E28" s="25"/>
      <c r="F28" s="226" t="s">
        <v>111</v>
      </c>
      <c r="G28" s="208">
        <v>30</v>
      </c>
      <c r="H28" s="102"/>
      <c r="I28" s="102"/>
      <c r="J28" s="102">
        <v>30</v>
      </c>
      <c r="K28" s="102"/>
      <c r="L28" s="102"/>
      <c r="M28" s="102"/>
      <c r="N28" s="20"/>
      <c r="O28" s="64"/>
      <c r="P28" s="20"/>
      <c r="Q28" s="64"/>
      <c r="R28" s="20"/>
      <c r="S28" s="64"/>
      <c r="T28" s="20"/>
      <c r="U28" s="64"/>
      <c r="V28" s="20">
        <v>30</v>
      </c>
      <c r="W28" s="64"/>
      <c r="X28" s="20"/>
      <c r="Y28" s="64"/>
      <c r="Z28" s="102"/>
    </row>
    <row r="29" spans="1:26" ht="19.5" customHeight="1">
      <c r="A29" s="11" t="s">
        <v>210</v>
      </c>
      <c r="B29" s="242" t="s">
        <v>147</v>
      </c>
      <c r="C29" s="23" t="s">
        <v>179</v>
      </c>
      <c r="D29" s="188">
        <v>3</v>
      </c>
      <c r="E29" s="25"/>
      <c r="F29" s="226" t="s">
        <v>113</v>
      </c>
      <c r="G29" s="208">
        <v>30</v>
      </c>
      <c r="H29" s="102"/>
      <c r="I29" s="102"/>
      <c r="J29" s="102">
        <v>30</v>
      </c>
      <c r="K29" s="102"/>
      <c r="L29" s="102"/>
      <c r="M29" s="102"/>
      <c r="N29" s="20"/>
      <c r="O29" s="64"/>
      <c r="P29" s="20"/>
      <c r="Q29" s="64"/>
      <c r="R29" s="20">
        <v>30</v>
      </c>
      <c r="S29" s="64"/>
      <c r="T29" s="20"/>
      <c r="U29" s="64"/>
      <c r="V29" s="20"/>
      <c r="W29" s="64"/>
      <c r="X29" s="20"/>
      <c r="Y29" s="64"/>
      <c r="Z29" s="102"/>
    </row>
    <row r="30" spans="1:34" ht="16.5" customHeight="1" thickBot="1">
      <c r="A30" s="11" t="s">
        <v>211</v>
      </c>
      <c r="B30" s="250" t="s">
        <v>134</v>
      </c>
      <c r="C30" s="13" t="s">
        <v>180</v>
      </c>
      <c r="D30" s="184">
        <v>4</v>
      </c>
      <c r="E30" s="253">
        <v>2</v>
      </c>
      <c r="F30" s="225"/>
      <c r="G30" s="208">
        <v>30</v>
      </c>
      <c r="H30" s="102">
        <v>30</v>
      </c>
      <c r="I30" s="102"/>
      <c r="J30" s="102"/>
      <c r="K30" s="102"/>
      <c r="L30" s="102"/>
      <c r="M30" s="102"/>
      <c r="N30" s="20"/>
      <c r="O30" s="64"/>
      <c r="P30" s="20"/>
      <c r="Q30" s="64">
        <v>30</v>
      </c>
      <c r="R30" s="20"/>
      <c r="S30" s="64"/>
      <c r="T30" s="20"/>
      <c r="U30" s="64"/>
      <c r="V30" s="20"/>
      <c r="W30" s="64"/>
      <c r="X30" s="20"/>
      <c r="Y30" s="64"/>
      <c r="Z30" s="102"/>
      <c r="AB30" s="93"/>
      <c r="AC30" s="93"/>
      <c r="AD30" s="93"/>
      <c r="AE30" s="93"/>
      <c r="AF30" s="93"/>
      <c r="AG30" s="93"/>
      <c r="AH30" s="93"/>
    </row>
    <row r="31" spans="1:34" s="189" customFormat="1" ht="16.5" customHeight="1" thickBot="1" thickTop="1">
      <c r="A31" s="289" t="s">
        <v>11</v>
      </c>
      <c r="B31" s="290"/>
      <c r="C31" s="252"/>
      <c r="D31" s="254">
        <f>SUM(D15:D30)</f>
        <v>46</v>
      </c>
      <c r="E31" s="50"/>
      <c r="F31" s="55"/>
      <c r="G31" s="54">
        <f>SUM(G15:G30)</f>
        <v>465</v>
      </c>
      <c r="H31" s="54">
        <f aca="true" t="shared" si="0" ref="H31:Z31">SUM(H15:H30)</f>
        <v>225</v>
      </c>
      <c r="I31" s="54">
        <f t="shared" si="0"/>
        <v>0</v>
      </c>
      <c r="J31" s="54">
        <f t="shared" si="0"/>
        <v>240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263">
        <f t="shared" si="0"/>
        <v>45</v>
      </c>
      <c r="P31" s="54">
        <f t="shared" si="0"/>
        <v>0</v>
      </c>
      <c r="Q31" s="263">
        <f t="shared" si="0"/>
        <v>60</v>
      </c>
      <c r="R31" s="54">
        <f t="shared" si="0"/>
        <v>120</v>
      </c>
      <c r="S31" s="263">
        <f t="shared" si="0"/>
        <v>90</v>
      </c>
      <c r="T31" s="54">
        <f t="shared" si="0"/>
        <v>0</v>
      </c>
      <c r="U31" s="263">
        <f t="shared" si="0"/>
        <v>30</v>
      </c>
      <c r="V31" s="54">
        <f t="shared" si="0"/>
        <v>30</v>
      </c>
      <c r="W31" s="263">
        <f t="shared" si="0"/>
        <v>0</v>
      </c>
      <c r="X31" s="54">
        <f t="shared" si="0"/>
        <v>0</v>
      </c>
      <c r="Y31" s="263">
        <f t="shared" si="0"/>
        <v>0</v>
      </c>
      <c r="Z31" s="54">
        <f t="shared" si="0"/>
        <v>90</v>
      </c>
      <c r="AB31" s="94"/>
      <c r="AC31" s="94"/>
      <c r="AD31" s="94"/>
      <c r="AE31" s="94"/>
      <c r="AF31" s="94"/>
      <c r="AG31" s="94"/>
      <c r="AH31" s="94"/>
    </row>
    <row r="32" spans="1:26" s="189" customFormat="1" ht="16.5" customHeight="1" thickBot="1" thickTop="1">
      <c r="A32" s="281" t="s">
        <v>154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customHeight="1" thickBot="1" thickTop="1">
      <c r="A33" s="11" t="s">
        <v>212</v>
      </c>
      <c r="B33" s="240" t="s">
        <v>146</v>
      </c>
      <c r="C33" s="56" t="s">
        <v>181</v>
      </c>
      <c r="D33" s="188">
        <v>3</v>
      </c>
      <c r="E33" s="232"/>
      <c r="F33" s="230" t="s">
        <v>109</v>
      </c>
      <c r="G33" s="208">
        <v>30</v>
      </c>
      <c r="H33" s="172"/>
      <c r="I33" s="102"/>
      <c r="J33" s="102">
        <v>30</v>
      </c>
      <c r="K33" s="102"/>
      <c r="L33" s="102"/>
      <c r="M33" s="102"/>
      <c r="N33" s="20"/>
      <c r="O33" s="261"/>
      <c r="P33" s="20">
        <v>30</v>
      </c>
      <c r="Q33" s="64"/>
      <c r="R33" s="20"/>
      <c r="S33" s="64"/>
      <c r="T33" s="29"/>
      <c r="U33" s="267"/>
      <c r="V33" s="29"/>
      <c r="W33" s="267"/>
      <c r="X33" s="29"/>
      <c r="Y33" s="267"/>
      <c r="Z33" s="29"/>
    </row>
    <row r="34" spans="1:26" ht="16.5" customHeight="1" thickTop="1">
      <c r="A34" s="11" t="s">
        <v>213</v>
      </c>
      <c r="B34" s="245" t="s">
        <v>69</v>
      </c>
      <c r="C34" s="38" t="s">
        <v>182</v>
      </c>
      <c r="D34" s="186">
        <v>3</v>
      </c>
      <c r="E34" s="180">
        <v>1</v>
      </c>
      <c r="F34" s="108"/>
      <c r="G34" s="58">
        <v>30</v>
      </c>
      <c r="H34" s="61">
        <v>30</v>
      </c>
      <c r="I34" s="90"/>
      <c r="J34" s="109"/>
      <c r="K34" s="90"/>
      <c r="L34" s="90"/>
      <c r="M34" s="90"/>
      <c r="N34" s="59"/>
      <c r="O34" s="121">
        <v>30</v>
      </c>
      <c r="P34" s="59"/>
      <c r="Q34" s="121"/>
      <c r="R34" s="59"/>
      <c r="S34" s="121"/>
      <c r="T34" s="59"/>
      <c r="U34" s="121"/>
      <c r="V34" s="59"/>
      <c r="W34" s="121"/>
      <c r="X34" s="59"/>
      <c r="Y34" s="121"/>
      <c r="Z34" s="59"/>
    </row>
    <row r="35" spans="1:26" ht="16.5" customHeight="1">
      <c r="A35" s="11" t="s">
        <v>214</v>
      </c>
      <c r="B35" s="240" t="s">
        <v>71</v>
      </c>
      <c r="C35" s="228" t="s">
        <v>183</v>
      </c>
      <c r="D35" s="229">
        <v>3</v>
      </c>
      <c r="E35" s="233">
        <v>2</v>
      </c>
      <c r="F35" s="230"/>
      <c r="G35" s="208">
        <v>30</v>
      </c>
      <c r="H35" s="102">
        <v>30</v>
      </c>
      <c r="I35" s="102"/>
      <c r="J35" s="102"/>
      <c r="K35" s="102"/>
      <c r="L35" s="102"/>
      <c r="M35" s="102"/>
      <c r="N35" s="20"/>
      <c r="O35" s="64"/>
      <c r="P35" s="20"/>
      <c r="Q35" s="64">
        <v>30</v>
      </c>
      <c r="R35" s="20"/>
      <c r="S35" s="64"/>
      <c r="T35" s="20"/>
      <c r="U35" s="64"/>
      <c r="V35" s="20"/>
      <c r="W35" s="64"/>
      <c r="X35" s="20"/>
      <c r="Y35" s="64"/>
      <c r="Z35" s="102"/>
    </row>
    <row r="36" spans="1:26" ht="16.5" customHeight="1">
      <c r="A36" s="11" t="s">
        <v>215</v>
      </c>
      <c r="B36" s="242" t="s">
        <v>171</v>
      </c>
      <c r="C36" s="23" t="s">
        <v>184</v>
      </c>
      <c r="D36" s="188">
        <v>3</v>
      </c>
      <c r="E36" s="25" t="s">
        <v>109</v>
      </c>
      <c r="F36" s="26"/>
      <c r="G36" s="16">
        <v>30</v>
      </c>
      <c r="H36" s="27">
        <v>30</v>
      </c>
      <c r="I36" s="28"/>
      <c r="J36" s="102"/>
      <c r="K36" s="28"/>
      <c r="L36" s="28"/>
      <c r="M36" s="28"/>
      <c r="N36" s="29"/>
      <c r="O36" s="267">
        <v>30</v>
      </c>
      <c r="P36" s="29"/>
      <c r="Q36" s="267"/>
      <c r="R36" s="29"/>
      <c r="S36" s="267"/>
      <c r="T36" s="29"/>
      <c r="U36" s="27"/>
      <c r="V36" s="29"/>
      <c r="W36" s="267"/>
      <c r="X36" s="29"/>
      <c r="Y36" s="267"/>
      <c r="Z36" s="29"/>
    </row>
    <row r="37" spans="1:26" ht="16.5" customHeight="1">
      <c r="A37" s="11" t="s">
        <v>216</v>
      </c>
      <c r="B37" s="237" t="s">
        <v>70</v>
      </c>
      <c r="C37" s="13" t="s">
        <v>185</v>
      </c>
      <c r="D37" s="187">
        <v>1</v>
      </c>
      <c r="E37" s="14"/>
      <c r="F37" s="15" t="s">
        <v>109</v>
      </c>
      <c r="G37" s="16">
        <v>15</v>
      </c>
      <c r="H37" s="17"/>
      <c r="I37" s="102"/>
      <c r="J37" s="19">
        <v>15</v>
      </c>
      <c r="K37" s="102"/>
      <c r="L37" s="102"/>
      <c r="M37" s="102"/>
      <c r="N37" s="20"/>
      <c r="O37" s="64"/>
      <c r="P37" s="20">
        <v>15</v>
      </c>
      <c r="Q37" s="64"/>
      <c r="R37" s="20"/>
      <c r="S37" s="64"/>
      <c r="T37" s="20"/>
      <c r="U37" s="17"/>
      <c r="V37" s="20"/>
      <c r="W37" s="64"/>
      <c r="X37" s="20"/>
      <c r="Y37" s="64"/>
      <c r="Z37" s="20"/>
    </row>
    <row r="38" spans="1:26" ht="16.5" customHeight="1">
      <c r="A38" s="11" t="s">
        <v>217</v>
      </c>
      <c r="B38" s="240" t="s">
        <v>77</v>
      </c>
      <c r="C38" s="23" t="s">
        <v>186</v>
      </c>
      <c r="D38" s="188">
        <v>3</v>
      </c>
      <c r="E38" s="231"/>
      <c r="F38" s="230" t="s">
        <v>110</v>
      </c>
      <c r="G38" s="208">
        <v>30</v>
      </c>
      <c r="H38" s="102"/>
      <c r="I38" s="102"/>
      <c r="J38" s="102">
        <v>30</v>
      </c>
      <c r="K38" s="102"/>
      <c r="L38" s="102"/>
      <c r="M38" s="102"/>
      <c r="N38" s="20"/>
      <c r="O38" s="64"/>
      <c r="P38" s="20"/>
      <c r="Q38" s="64"/>
      <c r="R38" s="20"/>
      <c r="S38" s="64"/>
      <c r="T38" s="29">
        <v>30</v>
      </c>
      <c r="U38" s="27"/>
      <c r="V38" s="29"/>
      <c r="W38" s="267"/>
      <c r="X38" s="29"/>
      <c r="Y38" s="267"/>
      <c r="Z38" s="29"/>
    </row>
    <row r="39" spans="1:26" ht="16.5" customHeight="1">
      <c r="A39" s="11" t="s">
        <v>218</v>
      </c>
      <c r="B39" s="246" t="s">
        <v>75</v>
      </c>
      <c r="C39" s="13" t="s">
        <v>187</v>
      </c>
      <c r="D39" s="184">
        <v>4</v>
      </c>
      <c r="E39" s="257"/>
      <c r="F39" s="14" t="s">
        <v>113</v>
      </c>
      <c r="G39" s="41">
        <v>30</v>
      </c>
      <c r="H39" s="17"/>
      <c r="I39" s="102"/>
      <c r="J39" s="19">
        <v>30</v>
      </c>
      <c r="K39" s="102"/>
      <c r="L39" s="102"/>
      <c r="M39" s="102"/>
      <c r="N39" s="20"/>
      <c r="O39" s="64"/>
      <c r="P39" s="20"/>
      <c r="Q39" s="64"/>
      <c r="R39" s="20">
        <v>30</v>
      </c>
      <c r="S39" s="64"/>
      <c r="T39" s="20"/>
      <c r="U39" s="64"/>
      <c r="V39" s="20"/>
      <c r="W39" s="64"/>
      <c r="X39" s="20"/>
      <c r="Y39" s="64"/>
      <c r="Z39" s="20"/>
    </row>
    <row r="40" spans="1:26" ht="27.75" customHeight="1">
      <c r="A40" s="11" t="s">
        <v>219</v>
      </c>
      <c r="B40" s="242" t="s">
        <v>72</v>
      </c>
      <c r="C40" s="23" t="s">
        <v>188</v>
      </c>
      <c r="D40" s="187">
        <v>3</v>
      </c>
      <c r="E40" s="14"/>
      <c r="F40" s="260" t="s">
        <v>112</v>
      </c>
      <c r="G40" s="208">
        <v>30</v>
      </c>
      <c r="H40" s="102"/>
      <c r="I40" s="102">
        <v>30</v>
      </c>
      <c r="J40" s="102"/>
      <c r="K40" s="102"/>
      <c r="L40" s="102"/>
      <c r="M40" s="102"/>
      <c r="N40" s="20"/>
      <c r="O40" s="64"/>
      <c r="P40" s="20"/>
      <c r="Q40" s="64"/>
      <c r="R40" s="20"/>
      <c r="S40" s="64"/>
      <c r="T40" s="20"/>
      <c r="U40" s="64"/>
      <c r="V40" s="20"/>
      <c r="W40" s="64"/>
      <c r="X40" s="20">
        <v>30</v>
      </c>
      <c r="Y40" s="64"/>
      <c r="Z40" s="102"/>
    </row>
    <row r="41" spans="1:26" ht="16.5" customHeight="1" thickBot="1">
      <c r="A41" s="11" t="s">
        <v>220</v>
      </c>
      <c r="B41" s="240" t="s">
        <v>73</v>
      </c>
      <c r="C41" s="48" t="s">
        <v>189</v>
      </c>
      <c r="D41" s="187">
        <v>3</v>
      </c>
      <c r="E41" s="15" t="s">
        <v>112</v>
      </c>
      <c r="F41" s="261"/>
      <c r="G41" s="208">
        <v>30</v>
      </c>
      <c r="H41" s="102">
        <v>30</v>
      </c>
      <c r="I41" s="102"/>
      <c r="J41" s="102"/>
      <c r="K41" s="102"/>
      <c r="L41" s="102"/>
      <c r="M41" s="102"/>
      <c r="N41" s="20"/>
      <c r="O41" s="64"/>
      <c r="P41" s="20"/>
      <c r="Q41" s="64"/>
      <c r="R41" s="20"/>
      <c r="S41" s="64"/>
      <c r="T41" s="20"/>
      <c r="U41" s="64"/>
      <c r="V41" s="20"/>
      <c r="W41" s="64">
        <v>30</v>
      </c>
      <c r="X41" s="20"/>
      <c r="Y41" s="64"/>
      <c r="Z41" s="102"/>
    </row>
    <row r="42" spans="1:26" s="189" customFormat="1" ht="16.5" customHeight="1" thickBot="1" thickTop="1">
      <c r="A42" s="289" t="s">
        <v>11</v>
      </c>
      <c r="B42" s="290"/>
      <c r="C42" s="255"/>
      <c r="D42" s="254">
        <f>SUM(D33:D41)</f>
        <v>26</v>
      </c>
      <c r="E42" s="54"/>
      <c r="F42" s="203"/>
      <c r="G42" s="54">
        <f>SUM(G33:G41)</f>
        <v>255</v>
      </c>
      <c r="H42" s="54">
        <f aca="true" t="shared" si="1" ref="H42:Z42">SUM(H33:H41)</f>
        <v>120</v>
      </c>
      <c r="I42" s="54">
        <f t="shared" si="1"/>
        <v>30</v>
      </c>
      <c r="J42" s="54">
        <f t="shared" si="1"/>
        <v>105</v>
      </c>
      <c r="K42" s="54">
        <f t="shared" si="1"/>
        <v>0</v>
      </c>
      <c r="L42" s="54">
        <f t="shared" si="1"/>
        <v>0</v>
      </c>
      <c r="M42" s="54">
        <f t="shared" si="1"/>
        <v>0</v>
      </c>
      <c r="N42" s="54">
        <f t="shared" si="1"/>
        <v>0</v>
      </c>
      <c r="O42" s="263">
        <f t="shared" si="1"/>
        <v>60</v>
      </c>
      <c r="P42" s="54">
        <f t="shared" si="1"/>
        <v>45</v>
      </c>
      <c r="Q42" s="263">
        <f t="shared" si="1"/>
        <v>30</v>
      </c>
      <c r="R42" s="54">
        <f t="shared" si="1"/>
        <v>30</v>
      </c>
      <c r="S42" s="263">
        <f t="shared" si="1"/>
        <v>0</v>
      </c>
      <c r="T42" s="54">
        <f t="shared" si="1"/>
        <v>30</v>
      </c>
      <c r="U42" s="263">
        <f t="shared" si="1"/>
        <v>0</v>
      </c>
      <c r="V42" s="54">
        <f t="shared" si="1"/>
        <v>0</v>
      </c>
      <c r="W42" s="263">
        <f t="shared" si="1"/>
        <v>30</v>
      </c>
      <c r="X42" s="54">
        <f t="shared" si="1"/>
        <v>30</v>
      </c>
      <c r="Y42" s="263">
        <f t="shared" si="1"/>
        <v>0</v>
      </c>
      <c r="Z42" s="54">
        <f t="shared" si="1"/>
        <v>0</v>
      </c>
    </row>
    <row r="43" spans="1:34" ht="16.5" customHeight="1" thickBot="1" thickTop="1">
      <c r="A43" s="275" t="s">
        <v>78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B43" s="94"/>
      <c r="AC43" s="94"/>
      <c r="AD43" s="94"/>
      <c r="AE43" s="94"/>
      <c r="AF43" s="94"/>
      <c r="AG43" s="94"/>
      <c r="AH43" s="93"/>
    </row>
    <row r="44" spans="1:34" ht="16.5" customHeight="1" thickTop="1">
      <c r="A44" s="235" t="s">
        <v>221</v>
      </c>
      <c r="B44" s="241" t="s">
        <v>76</v>
      </c>
      <c r="C44" s="56" t="s">
        <v>276</v>
      </c>
      <c r="D44" s="195">
        <v>3</v>
      </c>
      <c r="E44" s="57"/>
      <c r="F44" s="119" t="s">
        <v>109</v>
      </c>
      <c r="G44" s="58">
        <v>30</v>
      </c>
      <c r="H44" s="61"/>
      <c r="I44" s="90"/>
      <c r="J44" s="90">
        <v>30</v>
      </c>
      <c r="K44" s="90"/>
      <c r="L44" s="120"/>
      <c r="M44" s="120"/>
      <c r="N44" s="59"/>
      <c r="O44" s="121"/>
      <c r="P44" s="91">
        <v>30</v>
      </c>
      <c r="Q44" s="121"/>
      <c r="R44" s="59"/>
      <c r="S44" s="121"/>
      <c r="T44" s="59"/>
      <c r="U44" s="61"/>
      <c r="V44" s="59"/>
      <c r="W44" s="121"/>
      <c r="X44" s="59"/>
      <c r="Y44" s="121"/>
      <c r="Z44" s="59"/>
      <c r="AB44" s="93"/>
      <c r="AC44" s="93"/>
      <c r="AD44" s="93"/>
      <c r="AE44" s="93"/>
      <c r="AF44" s="93"/>
      <c r="AG44" s="93"/>
      <c r="AH44" s="93"/>
    </row>
    <row r="45" spans="1:26" ht="27.75" customHeight="1">
      <c r="A45" s="11" t="s">
        <v>222</v>
      </c>
      <c r="B45" s="242" t="s">
        <v>144</v>
      </c>
      <c r="C45" s="23" t="s">
        <v>277</v>
      </c>
      <c r="D45" s="188">
        <v>3</v>
      </c>
      <c r="E45" s="25"/>
      <c r="F45" s="26" t="s">
        <v>111</v>
      </c>
      <c r="G45" s="16">
        <v>30</v>
      </c>
      <c r="H45" s="27"/>
      <c r="I45" s="28"/>
      <c r="J45" s="28">
        <v>30</v>
      </c>
      <c r="K45" s="28"/>
      <c r="L45" s="28"/>
      <c r="M45" s="28"/>
      <c r="N45" s="29"/>
      <c r="O45" s="267"/>
      <c r="P45" s="29"/>
      <c r="Q45" s="267"/>
      <c r="R45" s="29"/>
      <c r="S45" s="267"/>
      <c r="T45" s="29"/>
      <c r="U45" s="27"/>
      <c r="V45" s="29">
        <v>30</v>
      </c>
      <c r="W45" s="267"/>
      <c r="X45" s="29"/>
      <c r="Y45" s="267"/>
      <c r="Z45" s="29"/>
    </row>
    <row r="46" spans="1:26" ht="16.5" customHeight="1">
      <c r="A46" s="11" t="s">
        <v>223</v>
      </c>
      <c r="B46" s="240" t="s">
        <v>131</v>
      </c>
      <c r="C46" s="23" t="s">
        <v>190</v>
      </c>
      <c r="D46" s="188">
        <v>4</v>
      </c>
      <c r="E46" s="179">
        <v>1</v>
      </c>
      <c r="F46" s="26"/>
      <c r="G46" s="16">
        <v>30</v>
      </c>
      <c r="H46" s="27">
        <v>30</v>
      </c>
      <c r="I46" s="28"/>
      <c r="J46" s="28"/>
      <c r="K46" s="28"/>
      <c r="L46" s="28"/>
      <c r="M46" s="28"/>
      <c r="N46" s="29"/>
      <c r="O46" s="267">
        <v>30</v>
      </c>
      <c r="P46" s="29"/>
      <c r="Q46" s="267"/>
      <c r="R46" s="29"/>
      <c r="S46" s="267"/>
      <c r="T46" s="29"/>
      <c r="U46" s="27"/>
      <c r="V46" s="29"/>
      <c r="W46" s="267"/>
      <c r="X46" s="29"/>
      <c r="Y46" s="267"/>
      <c r="Z46" s="29"/>
    </row>
    <row r="47" spans="1:34" ht="29.25" customHeight="1">
      <c r="A47" s="39" t="s">
        <v>224</v>
      </c>
      <c r="B47" s="243" t="s">
        <v>135</v>
      </c>
      <c r="C47" s="13" t="s">
        <v>191</v>
      </c>
      <c r="D47" s="184">
        <v>3</v>
      </c>
      <c r="E47" s="14"/>
      <c r="F47" s="63" t="s">
        <v>114</v>
      </c>
      <c r="G47" s="41">
        <v>30</v>
      </c>
      <c r="H47" s="64"/>
      <c r="I47" s="102"/>
      <c r="J47" s="102">
        <v>30</v>
      </c>
      <c r="K47" s="102"/>
      <c r="L47" s="21"/>
      <c r="M47" s="21"/>
      <c r="N47" s="20"/>
      <c r="O47" s="64"/>
      <c r="P47" s="65"/>
      <c r="Q47" s="64"/>
      <c r="R47" s="20"/>
      <c r="S47" s="64"/>
      <c r="T47" s="20"/>
      <c r="U47" s="17"/>
      <c r="V47" s="20"/>
      <c r="W47" s="64"/>
      <c r="X47" s="20"/>
      <c r="Y47" s="64"/>
      <c r="Z47" s="20">
        <v>30</v>
      </c>
      <c r="AB47" s="93"/>
      <c r="AC47" s="93"/>
      <c r="AD47" s="93"/>
      <c r="AE47" s="93"/>
      <c r="AF47" s="93"/>
      <c r="AG47" s="93"/>
      <c r="AH47" s="93"/>
    </row>
    <row r="48" spans="1:26" ht="16.5" customHeight="1" thickBot="1">
      <c r="A48" s="39" t="s">
        <v>225</v>
      </c>
      <c r="B48" s="244" t="s">
        <v>74</v>
      </c>
      <c r="C48" s="13" t="s">
        <v>278</v>
      </c>
      <c r="D48" s="184">
        <v>3</v>
      </c>
      <c r="E48" s="14"/>
      <c r="F48" s="63" t="s">
        <v>111</v>
      </c>
      <c r="G48" s="41">
        <v>30</v>
      </c>
      <c r="H48" s="64"/>
      <c r="I48" s="102"/>
      <c r="J48" s="102">
        <v>30</v>
      </c>
      <c r="K48" s="102"/>
      <c r="L48" s="21"/>
      <c r="M48" s="21"/>
      <c r="N48" s="29"/>
      <c r="O48" s="64"/>
      <c r="P48" s="66"/>
      <c r="Q48" s="64"/>
      <c r="R48" s="20"/>
      <c r="S48" s="64"/>
      <c r="T48" s="52"/>
      <c r="U48" s="17"/>
      <c r="V48" s="52">
        <v>30</v>
      </c>
      <c r="W48" s="64"/>
      <c r="X48" s="52"/>
      <c r="Y48" s="64"/>
      <c r="Z48" s="20"/>
    </row>
    <row r="49" spans="1:26" s="189" customFormat="1" ht="16.5" customHeight="1" thickBot="1" thickTop="1">
      <c r="A49" s="289" t="s">
        <v>11</v>
      </c>
      <c r="B49" s="290"/>
      <c r="C49" s="255"/>
      <c r="D49" s="256">
        <f>SUM(D44:D48)</f>
        <v>16</v>
      </c>
      <c r="E49" s="32"/>
      <c r="F49" s="33"/>
      <c r="G49" s="32">
        <f>SUM(G44:G48)</f>
        <v>150</v>
      </c>
      <c r="H49" s="32">
        <f aca="true" t="shared" si="2" ref="H49:Z49">SUM(H44:H48)</f>
        <v>30</v>
      </c>
      <c r="I49" s="32">
        <f t="shared" si="2"/>
        <v>0</v>
      </c>
      <c r="J49" s="32">
        <f t="shared" si="2"/>
        <v>120</v>
      </c>
      <c r="K49" s="32">
        <f t="shared" si="2"/>
        <v>0</v>
      </c>
      <c r="L49" s="32">
        <f t="shared" si="2"/>
        <v>0</v>
      </c>
      <c r="M49" s="32">
        <f t="shared" si="2"/>
        <v>0</v>
      </c>
      <c r="N49" s="32">
        <f t="shared" si="2"/>
        <v>0</v>
      </c>
      <c r="O49" s="265">
        <f t="shared" si="2"/>
        <v>30</v>
      </c>
      <c r="P49" s="32">
        <f t="shared" si="2"/>
        <v>30</v>
      </c>
      <c r="Q49" s="265">
        <f t="shared" si="2"/>
        <v>0</v>
      </c>
      <c r="R49" s="32">
        <f t="shared" si="2"/>
        <v>0</v>
      </c>
      <c r="S49" s="265">
        <f t="shared" si="2"/>
        <v>0</v>
      </c>
      <c r="T49" s="32">
        <f t="shared" si="2"/>
        <v>0</v>
      </c>
      <c r="U49" s="32">
        <f t="shared" si="2"/>
        <v>0</v>
      </c>
      <c r="V49" s="32">
        <f t="shared" si="2"/>
        <v>60</v>
      </c>
      <c r="W49" s="265">
        <f t="shared" si="2"/>
        <v>0</v>
      </c>
      <c r="X49" s="32">
        <f t="shared" si="2"/>
        <v>0</v>
      </c>
      <c r="Y49" s="265">
        <f t="shared" si="2"/>
        <v>0</v>
      </c>
      <c r="Z49" s="32">
        <f t="shared" si="2"/>
        <v>30</v>
      </c>
    </row>
    <row r="50" spans="1:26" ht="16.5" customHeight="1" thickBot="1" thickTop="1">
      <c r="A50" s="281" t="s">
        <v>89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</row>
    <row r="51" spans="1:26" ht="16.5" customHeight="1" thickTop="1">
      <c r="A51" s="39" t="s">
        <v>226</v>
      </c>
      <c r="B51" s="239" t="s">
        <v>90</v>
      </c>
      <c r="C51" s="38" t="s">
        <v>279</v>
      </c>
      <c r="D51" s="38"/>
      <c r="E51" s="40"/>
      <c r="F51" s="40" t="s">
        <v>109</v>
      </c>
      <c r="G51" s="41">
        <v>30</v>
      </c>
      <c r="H51" s="42"/>
      <c r="I51" s="43">
        <v>30</v>
      </c>
      <c r="J51" s="43"/>
      <c r="K51" s="43"/>
      <c r="L51" s="43"/>
      <c r="M51" s="43"/>
      <c r="N51" s="44"/>
      <c r="O51" s="194"/>
      <c r="P51" s="44">
        <v>30</v>
      </c>
      <c r="Q51" s="194"/>
      <c r="R51" s="44"/>
      <c r="S51" s="194"/>
      <c r="T51" s="60"/>
      <c r="U51" s="42"/>
      <c r="V51" s="44"/>
      <c r="W51" s="42"/>
      <c r="X51" s="44"/>
      <c r="Y51" s="194"/>
      <c r="Z51" s="44"/>
    </row>
    <row r="52" spans="1:26" ht="16.5" customHeight="1" thickBot="1">
      <c r="A52" s="39" t="s">
        <v>227</v>
      </c>
      <c r="B52" s="237" t="s">
        <v>91</v>
      </c>
      <c r="C52" s="13" t="s">
        <v>280</v>
      </c>
      <c r="D52" s="13"/>
      <c r="E52" s="257"/>
      <c r="F52" s="14" t="s">
        <v>113</v>
      </c>
      <c r="G52" s="16">
        <v>30</v>
      </c>
      <c r="H52" s="17"/>
      <c r="I52" s="102">
        <v>30</v>
      </c>
      <c r="J52" s="102"/>
      <c r="K52" s="102"/>
      <c r="L52" s="102"/>
      <c r="M52" s="102"/>
      <c r="N52" s="20"/>
      <c r="O52" s="64"/>
      <c r="P52" s="20">
        <v>30</v>
      </c>
      <c r="Q52" s="64"/>
      <c r="R52" s="20"/>
      <c r="S52" s="64"/>
      <c r="T52" s="67"/>
      <c r="U52" s="17"/>
      <c r="V52" s="20"/>
      <c r="W52" s="17"/>
      <c r="X52" s="20"/>
      <c r="Y52" s="64"/>
      <c r="Z52" s="20"/>
    </row>
    <row r="53" spans="1:26" s="189" customFormat="1" ht="16.5" customHeight="1" thickBot="1" thickTop="1">
      <c r="A53" s="318" t="s">
        <v>11</v>
      </c>
      <c r="B53" s="300"/>
      <c r="C53" s="255"/>
      <c r="D53" s="256"/>
      <c r="E53" s="32"/>
      <c r="F53" s="83"/>
      <c r="G53" s="82">
        <f aca="true" t="shared" si="3" ref="G53:Z53">SUM(G51:G52)</f>
        <v>60</v>
      </c>
      <c r="H53" s="82">
        <f t="shared" si="3"/>
        <v>0</v>
      </c>
      <c r="I53" s="82">
        <f t="shared" si="3"/>
        <v>60</v>
      </c>
      <c r="J53" s="82">
        <f t="shared" si="3"/>
        <v>0</v>
      </c>
      <c r="K53" s="82">
        <f t="shared" si="3"/>
        <v>0</v>
      </c>
      <c r="L53" s="82">
        <f t="shared" si="3"/>
        <v>0</v>
      </c>
      <c r="M53" s="82">
        <f t="shared" si="3"/>
        <v>0</v>
      </c>
      <c r="N53" s="32">
        <f t="shared" si="3"/>
        <v>0</v>
      </c>
      <c r="O53" s="268">
        <f t="shared" si="3"/>
        <v>0</v>
      </c>
      <c r="P53" s="32">
        <f t="shared" si="3"/>
        <v>60</v>
      </c>
      <c r="Q53" s="268">
        <f t="shared" si="3"/>
        <v>0</v>
      </c>
      <c r="R53" s="32">
        <f t="shared" si="3"/>
        <v>0</v>
      </c>
      <c r="S53" s="268">
        <f t="shared" si="3"/>
        <v>0</v>
      </c>
      <c r="T53" s="82">
        <f t="shared" si="3"/>
        <v>0</v>
      </c>
      <c r="U53" s="82">
        <f t="shared" si="3"/>
        <v>0</v>
      </c>
      <c r="V53" s="82">
        <f t="shared" si="3"/>
        <v>0</v>
      </c>
      <c r="W53" s="82">
        <f t="shared" si="3"/>
        <v>0</v>
      </c>
      <c r="X53" s="32">
        <f t="shared" si="3"/>
        <v>0</v>
      </c>
      <c r="Y53" s="268">
        <f t="shared" si="3"/>
        <v>0</v>
      </c>
      <c r="Z53" s="82">
        <f t="shared" si="3"/>
        <v>0</v>
      </c>
    </row>
    <row r="54" spans="1:26" ht="16.5" customHeight="1" thickBot="1" thickTop="1">
      <c r="A54" s="281" t="s">
        <v>92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</row>
    <row r="55" spans="1:26" ht="16.5" customHeight="1" thickTop="1">
      <c r="A55" s="39" t="s">
        <v>228</v>
      </c>
      <c r="B55" s="239" t="s">
        <v>93</v>
      </c>
      <c r="C55" s="38" t="s">
        <v>281</v>
      </c>
      <c r="D55" s="185">
        <v>3</v>
      </c>
      <c r="E55" s="40"/>
      <c r="F55" s="40" t="s">
        <v>110</v>
      </c>
      <c r="G55" s="41">
        <v>30</v>
      </c>
      <c r="H55" s="42"/>
      <c r="I55" s="43"/>
      <c r="J55" s="43">
        <v>30</v>
      </c>
      <c r="K55" s="43"/>
      <c r="L55" s="43"/>
      <c r="M55" s="43"/>
      <c r="N55" s="44"/>
      <c r="O55" s="194"/>
      <c r="P55" s="44"/>
      <c r="Q55" s="194"/>
      <c r="R55" s="44"/>
      <c r="S55" s="194"/>
      <c r="T55" s="60">
        <v>30</v>
      </c>
      <c r="U55" s="42"/>
      <c r="V55" s="44"/>
      <c r="W55" s="42"/>
      <c r="X55" s="44"/>
      <c r="Y55" s="42"/>
      <c r="Z55" s="44"/>
    </row>
    <row r="56" spans="1:26" ht="16.5" customHeight="1">
      <c r="A56" s="39" t="s">
        <v>229</v>
      </c>
      <c r="B56" s="237" t="s">
        <v>94</v>
      </c>
      <c r="C56" s="13" t="s">
        <v>282</v>
      </c>
      <c r="D56" s="184">
        <v>3</v>
      </c>
      <c r="E56" s="14"/>
      <c r="F56" s="14" t="s">
        <v>111</v>
      </c>
      <c r="G56" s="16">
        <v>30</v>
      </c>
      <c r="H56" s="17"/>
      <c r="I56" s="102"/>
      <c r="J56" s="102">
        <v>30</v>
      </c>
      <c r="K56" s="102"/>
      <c r="L56" s="102"/>
      <c r="M56" s="102"/>
      <c r="N56" s="20"/>
      <c r="O56" s="64"/>
      <c r="P56" s="20"/>
      <c r="Q56" s="64"/>
      <c r="R56" s="20"/>
      <c r="S56" s="64"/>
      <c r="T56" s="67"/>
      <c r="U56" s="17"/>
      <c r="V56" s="20">
        <v>30</v>
      </c>
      <c r="W56" s="17"/>
      <c r="X56" s="20"/>
      <c r="Y56" s="17"/>
      <c r="Z56" s="20"/>
    </row>
    <row r="57" spans="1:26" ht="16.5" customHeight="1">
      <c r="A57" s="39" t="s">
        <v>230</v>
      </c>
      <c r="B57" s="237" t="s">
        <v>95</v>
      </c>
      <c r="C57" s="13" t="s">
        <v>283</v>
      </c>
      <c r="D57" s="184">
        <v>3</v>
      </c>
      <c r="E57" s="14"/>
      <c r="F57" s="14" t="s">
        <v>112</v>
      </c>
      <c r="G57" s="16">
        <v>30</v>
      </c>
      <c r="H57" s="17"/>
      <c r="I57" s="102"/>
      <c r="J57" s="102">
        <v>30</v>
      </c>
      <c r="K57" s="102"/>
      <c r="L57" s="102"/>
      <c r="M57" s="102"/>
      <c r="N57" s="20"/>
      <c r="O57" s="64"/>
      <c r="P57" s="20"/>
      <c r="Q57" s="64"/>
      <c r="R57" s="20"/>
      <c r="S57" s="64"/>
      <c r="T57" s="67"/>
      <c r="U57" s="17"/>
      <c r="V57" s="20"/>
      <c r="W57" s="17"/>
      <c r="X57" s="20">
        <v>30</v>
      </c>
      <c r="Y57" s="17"/>
      <c r="Z57" s="20"/>
    </row>
    <row r="58" spans="1:26" ht="16.5" customHeight="1" thickBot="1">
      <c r="A58" s="39" t="s">
        <v>231</v>
      </c>
      <c r="B58" s="237" t="s">
        <v>96</v>
      </c>
      <c r="C58" s="13" t="s">
        <v>284</v>
      </c>
      <c r="D58" s="251">
        <v>3</v>
      </c>
      <c r="E58" s="14"/>
      <c r="F58" s="14" t="s">
        <v>114</v>
      </c>
      <c r="G58" s="16">
        <v>30</v>
      </c>
      <c r="H58" s="17"/>
      <c r="I58" s="102"/>
      <c r="J58" s="102">
        <v>30</v>
      </c>
      <c r="K58" s="102"/>
      <c r="L58" s="102"/>
      <c r="M58" s="102"/>
      <c r="N58" s="20"/>
      <c r="O58" s="64"/>
      <c r="P58" s="20"/>
      <c r="Q58" s="64"/>
      <c r="R58" s="20"/>
      <c r="S58" s="64"/>
      <c r="T58" s="67"/>
      <c r="U58" s="17"/>
      <c r="V58" s="20"/>
      <c r="W58" s="17"/>
      <c r="X58" s="20"/>
      <c r="Y58" s="17"/>
      <c r="Z58" s="20">
        <v>30</v>
      </c>
    </row>
    <row r="59" spans="1:26" s="189" customFormat="1" ht="16.5" customHeight="1" thickBot="1" thickTop="1">
      <c r="A59" s="299" t="s">
        <v>11</v>
      </c>
      <c r="B59" s="300"/>
      <c r="C59" s="255"/>
      <c r="D59" s="256">
        <f>SUM(D55:D58)</f>
        <v>12</v>
      </c>
      <c r="E59" s="32"/>
      <c r="F59" s="83"/>
      <c r="G59" s="82">
        <f>SUM(G55:G58)</f>
        <v>120</v>
      </c>
      <c r="H59" s="82">
        <f aca="true" t="shared" si="4" ref="H59:Z59">SUM(H55:H58)</f>
        <v>0</v>
      </c>
      <c r="I59" s="82">
        <f t="shared" si="4"/>
        <v>0</v>
      </c>
      <c r="J59" s="82">
        <f t="shared" si="4"/>
        <v>120</v>
      </c>
      <c r="K59" s="82">
        <f t="shared" si="4"/>
        <v>0</v>
      </c>
      <c r="L59" s="82">
        <f t="shared" si="4"/>
        <v>0</v>
      </c>
      <c r="M59" s="82">
        <f t="shared" si="4"/>
        <v>0</v>
      </c>
      <c r="N59" s="32">
        <f t="shared" si="4"/>
        <v>0</v>
      </c>
      <c r="O59" s="268">
        <f t="shared" si="4"/>
        <v>0</v>
      </c>
      <c r="P59" s="32">
        <f t="shared" si="4"/>
        <v>0</v>
      </c>
      <c r="Q59" s="268">
        <f t="shared" si="4"/>
        <v>0</v>
      </c>
      <c r="R59" s="32">
        <f t="shared" si="4"/>
        <v>0</v>
      </c>
      <c r="S59" s="268">
        <f t="shared" si="4"/>
        <v>0</v>
      </c>
      <c r="T59" s="82">
        <f t="shared" si="4"/>
        <v>30</v>
      </c>
      <c r="U59" s="82">
        <f t="shared" si="4"/>
        <v>0</v>
      </c>
      <c r="V59" s="82">
        <f t="shared" si="4"/>
        <v>30</v>
      </c>
      <c r="W59" s="82">
        <f t="shared" si="4"/>
        <v>0</v>
      </c>
      <c r="X59" s="82">
        <f t="shared" si="4"/>
        <v>30</v>
      </c>
      <c r="Y59" s="82">
        <f t="shared" si="4"/>
        <v>0</v>
      </c>
      <c r="Z59" s="82">
        <f t="shared" si="4"/>
        <v>30</v>
      </c>
    </row>
    <row r="60" spans="1:26" s="189" customFormat="1" ht="16.5" customHeight="1" thickBot="1" thickTop="1">
      <c r="A60" s="281" t="s">
        <v>97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76"/>
      <c r="T60" s="282"/>
      <c r="U60" s="282"/>
      <c r="V60" s="282"/>
      <c r="W60" s="282"/>
      <c r="X60" s="282"/>
      <c r="Y60" s="282"/>
      <c r="Z60" s="282"/>
    </row>
    <row r="61" spans="1:26" ht="16.5" customHeight="1" thickTop="1">
      <c r="A61" s="39" t="s">
        <v>232</v>
      </c>
      <c r="B61" s="239" t="s">
        <v>124</v>
      </c>
      <c r="C61" s="38" t="s">
        <v>192</v>
      </c>
      <c r="D61" s="185">
        <v>3</v>
      </c>
      <c r="E61" s="40"/>
      <c r="F61" s="40" t="s">
        <v>110</v>
      </c>
      <c r="G61" s="41">
        <v>30</v>
      </c>
      <c r="H61" s="42"/>
      <c r="I61" s="43"/>
      <c r="J61" s="43">
        <v>30</v>
      </c>
      <c r="K61" s="43"/>
      <c r="L61" s="43"/>
      <c r="M61" s="43"/>
      <c r="N61" s="44"/>
      <c r="O61" s="194"/>
      <c r="P61" s="44"/>
      <c r="Q61" s="194"/>
      <c r="R61" s="44"/>
      <c r="S61" s="261"/>
      <c r="T61" s="194">
        <v>30</v>
      </c>
      <c r="U61" s="42"/>
      <c r="V61" s="44"/>
      <c r="W61" s="42"/>
      <c r="X61" s="44"/>
      <c r="Y61" s="42"/>
      <c r="Z61" s="44"/>
    </row>
    <row r="62" spans="1:26" ht="15">
      <c r="A62" s="39" t="s">
        <v>233</v>
      </c>
      <c r="B62" s="239" t="s">
        <v>105</v>
      </c>
      <c r="C62" s="196" t="s">
        <v>193</v>
      </c>
      <c r="D62" s="197">
        <v>3</v>
      </c>
      <c r="E62" s="198"/>
      <c r="F62" s="198" t="s">
        <v>112</v>
      </c>
      <c r="G62" s="199">
        <v>30</v>
      </c>
      <c r="H62" s="200"/>
      <c r="I62" s="201">
        <v>30</v>
      </c>
      <c r="J62" s="201"/>
      <c r="K62" s="201"/>
      <c r="L62" s="201"/>
      <c r="M62" s="201"/>
      <c r="N62" s="202"/>
      <c r="O62" s="266"/>
      <c r="P62" s="202"/>
      <c r="Q62" s="266"/>
      <c r="R62" s="202"/>
      <c r="S62" s="270"/>
      <c r="T62" s="204"/>
      <c r="U62" s="200"/>
      <c r="V62" s="202"/>
      <c r="W62" s="200"/>
      <c r="X62" s="202">
        <v>30</v>
      </c>
      <c r="Y62" s="200"/>
      <c r="Z62" s="202"/>
    </row>
    <row r="63" spans="1:26" ht="16.5" customHeight="1">
      <c r="A63" s="39" t="s">
        <v>234</v>
      </c>
      <c r="B63" s="237" t="s">
        <v>98</v>
      </c>
      <c r="C63" s="13" t="s">
        <v>285</v>
      </c>
      <c r="D63" s="184">
        <v>1</v>
      </c>
      <c r="E63" s="14"/>
      <c r="F63" s="14" t="s">
        <v>109</v>
      </c>
      <c r="G63" s="16">
        <v>15</v>
      </c>
      <c r="H63" s="17"/>
      <c r="I63" s="102"/>
      <c r="J63" s="102"/>
      <c r="K63" s="102">
        <v>15</v>
      </c>
      <c r="L63" s="102"/>
      <c r="M63" s="102"/>
      <c r="N63" s="20"/>
      <c r="O63" s="64"/>
      <c r="P63" s="20">
        <v>15</v>
      </c>
      <c r="Q63" s="64"/>
      <c r="R63" s="20"/>
      <c r="S63" s="64"/>
      <c r="T63" s="67"/>
      <c r="U63" s="17"/>
      <c r="V63" s="20"/>
      <c r="W63" s="17"/>
      <c r="X63" s="20"/>
      <c r="Y63" s="17"/>
      <c r="Z63" s="20"/>
    </row>
    <row r="64" spans="1:26" ht="16.5" customHeight="1">
      <c r="A64" s="39" t="s">
        <v>235</v>
      </c>
      <c r="B64" s="237" t="s">
        <v>99</v>
      </c>
      <c r="C64" s="13" t="s">
        <v>286</v>
      </c>
      <c r="D64" s="184">
        <v>3</v>
      </c>
      <c r="E64" s="14"/>
      <c r="F64" s="14" t="s">
        <v>114</v>
      </c>
      <c r="G64" s="16">
        <v>30</v>
      </c>
      <c r="H64" s="17"/>
      <c r="I64" s="102"/>
      <c r="J64" s="102">
        <v>30</v>
      </c>
      <c r="K64" s="102"/>
      <c r="L64" s="102"/>
      <c r="M64" s="102"/>
      <c r="N64" s="20"/>
      <c r="O64" s="64"/>
      <c r="P64" s="20"/>
      <c r="Q64" s="64"/>
      <c r="R64" s="20"/>
      <c r="S64" s="64"/>
      <c r="T64" s="67"/>
      <c r="U64" s="17"/>
      <c r="V64" s="20"/>
      <c r="W64" s="17"/>
      <c r="X64" s="20"/>
      <c r="Y64" s="17"/>
      <c r="Z64" s="20">
        <v>30</v>
      </c>
    </row>
    <row r="65" spans="1:26" ht="16.5" customHeight="1">
      <c r="A65" s="39" t="s">
        <v>236</v>
      </c>
      <c r="B65" s="237" t="s">
        <v>100</v>
      </c>
      <c r="C65" s="13" t="s">
        <v>287</v>
      </c>
      <c r="D65" s="184">
        <v>2</v>
      </c>
      <c r="E65" s="14"/>
      <c r="F65" s="14" t="s">
        <v>113</v>
      </c>
      <c r="G65" s="16">
        <v>30</v>
      </c>
      <c r="H65" s="17"/>
      <c r="I65" s="102"/>
      <c r="J65" s="102"/>
      <c r="K65" s="102"/>
      <c r="L65" s="102"/>
      <c r="M65" s="102"/>
      <c r="N65" s="20">
        <v>30</v>
      </c>
      <c r="O65" s="64"/>
      <c r="P65" s="20"/>
      <c r="Q65" s="64"/>
      <c r="R65" s="20">
        <v>30</v>
      </c>
      <c r="S65" s="64"/>
      <c r="T65" s="67"/>
      <c r="U65" s="17"/>
      <c r="V65" s="20"/>
      <c r="W65" s="17"/>
      <c r="X65" s="20"/>
      <c r="Y65" s="17"/>
      <c r="Z65" s="20"/>
    </row>
    <row r="66" spans="1:26" ht="16.5" customHeight="1">
      <c r="A66" s="39" t="s">
        <v>237</v>
      </c>
      <c r="B66" s="240" t="s">
        <v>101</v>
      </c>
      <c r="C66" s="23" t="s">
        <v>194</v>
      </c>
      <c r="D66" s="183">
        <v>5</v>
      </c>
      <c r="E66" s="25"/>
      <c r="F66" s="25" t="s">
        <v>112</v>
      </c>
      <c r="G66" s="128">
        <v>30</v>
      </c>
      <c r="H66" s="27"/>
      <c r="I66" s="28"/>
      <c r="J66" s="28"/>
      <c r="K66" s="28"/>
      <c r="L66" s="28"/>
      <c r="M66" s="28">
        <v>30</v>
      </c>
      <c r="N66" s="29"/>
      <c r="O66" s="267"/>
      <c r="P66" s="29"/>
      <c r="Q66" s="267"/>
      <c r="R66" s="29"/>
      <c r="S66" s="267"/>
      <c r="T66" s="129"/>
      <c r="U66" s="27"/>
      <c r="V66" s="29"/>
      <c r="W66" s="27"/>
      <c r="X66" s="29">
        <v>30</v>
      </c>
      <c r="Y66" s="27"/>
      <c r="Z66" s="29"/>
    </row>
    <row r="67" spans="1:26" ht="16.5" customHeight="1" thickBot="1">
      <c r="A67" s="39" t="s">
        <v>238</v>
      </c>
      <c r="B67" s="240" t="s">
        <v>102</v>
      </c>
      <c r="C67" s="23" t="s">
        <v>195</v>
      </c>
      <c r="D67" s="183">
        <v>5</v>
      </c>
      <c r="E67" s="25"/>
      <c r="F67" s="25" t="s">
        <v>114</v>
      </c>
      <c r="G67" s="128">
        <v>30</v>
      </c>
      <c r="H67" s="27"/>
      <c r="I67" s="28"/>
      <c r="J67" s="28"/>
      <c r="K67" s="28"/>
      <c r="L67" s="28"/>
      <c r="M67" s="28">
        <v>30</v>
      </c>
      <c r="N67" s="29"/>
      <c r="O67" s="267"/>
      <c r="P67" s="29"/>
      <c r="Q67" s="267"/>
      <c r="R67" s="29"/>
      <c r="S67" s="267"/>
      <c r="T67" s="129"/>
      <c r="U67" s="27"/>
      <c r="V67" s="29"/>
      <c r="W67" s="27"/>
      <c r="X67" s="29"/>
      <c r="Y67" s="27"/>
      <c r="Z67" s="29">
        <v>30</v>
      </c>
    </row>
    <row r="68" spans="1:26" s="189" customFormat="1" ht="16.5" customHeight="1" thickBot="1" thickTop="1">
      <c r="A68" s="289" t="s">
        <v>11</v>
      </c>
      <c r="B68" s="290"/>
      <c r="C68" s="255"/>
      <c r="D68" s="256">
        <f>SUM(D61:D67)</f>
        <v>22</v>
      </c>
      <c r="E68" s="32"/>
      <c r="F68" s="33"/>
      <c r="G68" s="32">
        <f>SUM(G61:G67)</f>
        <v>195</v>
      </c>
      <c r="H68" s="32">
        <f aca="true" t="shared" si="5" ref="H68:Z68">SUM(H61:H67)</f>
        <v>0</v>
      </c>
      <c r="I68" s="32">
        <f t="shared" si="5"/>
        <v>30</v>
      </c>
      <c r="J68" s="32">
        <f t="shared" si="5"/>
        <v>60</v>
      </c>
      <c r="K68" s="32">
        <f t="shared" si="5"/>
        <v>15</v>
      </c>
      <c r="L68" s="32">
        <f t="shared" si="5"/>
        <v>0</v>
      </c>
      <c r="M68" s="32">
        <f t="shared" si="5"/>
        <v>60</v>
      </c>
      <c r="N68" s="32">
        <f t="shared" si="5"/>
        <v>30</v>
      </c>
      <c r="O68" s="265">
        <f t="shared" si="5"/>
        <v>0</v>
      </c>
      <c r="P68" s="32">
        <f t="shared" si="5"/>
        <v>15</v>
      </c>
      <c r="Q68" s="265">
        <f t="shared" si="5"/>
        <v>0</v>
      </c>
      <c r="R68" s="32">
        <f t="shared" si="5"/>
        <v>30</v>
      </c>
      <c r="S68" s="265">
        <f t="shared" si="5"/>
        <v>0</v>
      </c>
      <c r="T68" s="32">
        <f t="shared" si="5"/>
        <v>30</v>
      </c>
      <c r="U68" s="32">
        <f t="shared" si="5"/>
        <v>0</v>
      </c>
      <c r="V68" s="32">
        <f t="shared" si="5"/>
        <v>0</v>
      </c>
      <c r="W68" s="32">
        <f t="shared" si="5"/>
        <v>0</v>
      </c>
      <c r="X68" s="32">
        <f t="shared" si="5"/>
        <v>60</v>
      </c>
      <c r="Y68" s="32">
        <f t="shared" si="5"/>
        <v>0</v>
      </c>
      <c r="Z68" s="32">
        <f t="shared" si="5"/>
        <v>60</v>
      </c>
    </row>
    <row r="69" spans="1:26" s="191" customFormat="1" ht="16.5" customHeight="1" thickTop="1">
      <c r="A69" s="318" t="s">
        <v>162</v>
      </c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</row>
    <row r="70" spans="1:26" ht="16.5" customHeight="1" thickBot="1">
      <c r="A70" s="284" t="s">
        <v>159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</row>
    <row r="71" spans="1:26" ht="16.5" customHeight="1" thickBot="1" thickTop="1">
      <c r="A71" s="10" t="s">
        <v>239</v>
      </c>
      <c r="B71" s="245" t="s">
        <v>103</v>
      </c>
      <c r="C71" s="56" t="s">
        <v>297</v>
      </c>
      <c r="D71" s="195">
        <v>3</v>
      </c>
      <c r="E71" s="57"/>
      <c r="F71" s="57" t="s">
        <v>110</v>
      </c>
      <c r="G71" s="58">
        <v>30</v>
      </c>
      <c r="H71" s="61"/>
      <c r="I71" s="90"/>
      <c r="J71" s="90">
        <v>30</v>
      </c>
      <c r="K71" s="90"/>
      <c r="L71" s="90"/>
      <c r="M71" s="90"/>
      <c r="N71" s="59"/>
      <c r="O71" s="121"/>
      <c r="P71" s="59"/>
      <c r="Q71" s="121"/>
      <c r="R71" s="59"/>
      <c r="S71" s="121"/>
      <c r="T71" s="91">
        <v>30</v>
      </c>
      <c r="U71" s="61"/>
      <c r="V71" s="59"/>
      <c r="W71" s="61"/>
      <c r="X71" s="59"/>
      <c r="Y71" s="61"/>
      <c r="Z71" s="59"/>
    </row>
    <row r="72" spans="1:26" ht="16.5" customHeight="1" thickBot="1" thickTop="1">
      <c r="A72" s="10" t="s">
        <v>240</v>
      </c>
      <c r="B72" s="237" t="s">
        <v>143</v>
      </c>
      <c r="C72" s="56" t="s">
        <v>298</v>
      </c>
      <c r="D72" s="184">
        <v>3</v>
      </c>
      <c r="E72" s="14"/>
      <c r="F72" s="14" t="s">
        <v>110</v>
      </c>
      <c r="G72" s="16">
        <v>30</v>
      </c>
      <c r="H72" s="17"/>
      <c r="I72" s="102"/>
      <c r="J72" s="102">
        <v>30</v>
      </c>
      <c r="K72" s="102"/>
      <c r="L72" s="102"/>
      <c r="M72" s="102"/>
      <c r="N72" s="20"/>
      <c r="O72" s="64"/>
      <c r="P72" s="20"/>
      <c r="Q72" s="64"/>
      <c r="R72" s="20"/>
      <c r="S72" s="64"/>
      <c r="T72" s="67">
        <v>30</v>
      </c>
      <c r="U72" s="17"/>
      <c r="V72" s="20"/>
      <c r="W72" s="17"/>
      <c r="X72" s="20"/>
      <c r="Y72" s="17"/>
      <c r="Z72" s="20"/>
    </row>
    <row r="73" spans="1:26" ht="16.5" customHeight="1" thickBot="1" thickTop="1">
      <c r="A73" s="10" t="s">
        <v>241</v>
      </c>
      <c r="B73" s="237" t="s">
        <v>137</v>
      </c>
      <c r="C73" s="56" t="s">
        <v>299</v>
      </c>
      <c r="D73" s="184">
        <v>4</v>
      </c>
      <c r="E73" s="14"/>
      <c r="F73" s="14" t="s">
        <v>111</v>
      </c>
      <c r="G73" s="16">
        <v>30</v>
      </c>
      <c r="H73" s="17"/>
      <c r="I73" s="102"/>
      <c r="J73" s="102">
        <v>30</v>
      </c>
      <c r="K73" s="102"/>
      <c r="L73" s="102"/>
      <c r="M73" s="102"/>
      <c r="N73" s="20"/>
      <c r="O73" s="64"/>
      <c r="P73" s="20"/>
      <c r="Q73" s="64"/>
      <c r="R73" s="20"/>
      <c r="S73" s="64"/>
      <c r="T73" s="67"/>
      <c r="U73" s="17"/>
      <c r="V73" s="20">
        <v>30</v>
      </c>
      <c r="W73" s="17"/>
      <c r="X73" s="20"/>
      <c r="Y73" s="17"/>
      <c r="Z73" s="20"/>
    </row>
    <row r="74" spans="1:26" ht="16.5" customHeight="1" thickBot="1" thickTop="1">
      <c r="A74" s="10" t="s">
        <v>242</v>
      </c>
      <c r="B74" s="237" t="s">
        <v>156</v>
      </c>
      <c r="C74" s="56" t="s">
        <v>300</v>
      </c>
      <c r="D74" s="184">
        <v>4</v>
      </c>
      <c r="E74" s="178">
        <v>4</v>
      </c>
      <c r="F74" s="14"/>
      <c r="G74" s="16">
        <v>30</v>
      </c>
      <c r="H74" s="17">
        <v>30</v>
      </c>
      <c r="I74" s="102"/>
      <c r="J74" s="102"/>
      <c r="K74" s="102"/>
      <c r="L74" s="102"/>
      <c r="M74" s="102"/>
      <c r="N74" s="20"/>
      <c r="O74" s="64"/>
      <c r="P74" s="20"/>
      <c r="Q74" s="64"/>
      <c r="R74" s="20"/>
      <c r="S74" s="64"/>
      <c r="T74" s="67"/>
      <c r="U74" s="17">
        <v>30</v>
      </c>
      <c r="V74" s="20"/>
      <c r="W74" s="17"/>
      <c r="X74" s="20"/>
      <c r="Y74" s="17"/>
      <c r="Z74" s="20"/>
    </row>
    <row r="75" spans="1:26" ht="16.5" customHeight="1" thickBot="1" thickTop="1">
      <c r="A75" s="10" t="s">
        <v>243</v>
      </c>
      <c r="B75" s="237" t="s">
        <v>157</v>
      </c>
      <c r="C75" s="56" t="s">
        <v>301</v>
      </c>
      <c r="D75" s="184">
        <v>4</v>
      </c>
      <c r="E75" s="14"/>
      <c r="F75" s="14" t="s">
        <v>112</v>
      </c>
      <c r="G75" s="16">
        <v>30</v>
      </c>
      <c r="H75" s="17"/>
      <c r="I75" s="102"/>
      <c r="J75" s="102">
        <v>30</v>
      </c>
      <c r="K75" s="102"/>
      <c r="L75" s="102"/>
      <c r="M75" s="102"/>
      <c r="N75" s="20"/>
      <c r="O75" s="64"/>
      <c r="P75" s="20"/>
      <c r="Q75" s="64"/>
      <c r="R75" s="20"/>
      <c r="S75" s="64"/>
      <c r="T75" s="67"/>
      <c r="U75" s="17"/>
      <c r="V75" s="20"/>
      <c r="W75" s="17"/>
      <c r="X75" s="20">
        <v>30</v>
      </c>
      <c r="Y75" s="17"/>
      <c r="Z75" s="20"/>
    </row>
    <row r="76" spans="1:26" ht="16.5" customHeight="1" thickBot="1" thickTop="1">
      <c r="A76" s="10" t="s">
        <v>244</v>
      </c>
      <c r="B76" s="237" t="s">
        <v>158</v>
      </c>
      <c r="C76" s="56" t="s">
        <v>302</v>
      </c>
      <c r="D76" s="184">
        <v>4</v>
      </c>
      <c r="E76" s="14"/>
      <c r="F76" s="14" t="s">
        <v>112</v>
      </c>
      <c r="G76" s="16">
        <v>30</v>
      </c>
      <c r="H76" s="17"/>
      <c r="I76" s="102"/>
      <c r="J76" s="102">
        <v>30</v>
      </c>
      <c r="K76" s="102"/>
      <c r="L76" s="102"/>
      <c r="M76" s="102"/>
      <c r="N76" s="20"/>
      <c r="O76" s="64"/>
      <c r="P76" s="20"/>
      <c r="Q76" s="64"/>
      <c r="R76" s="20"/>
      <c r="S76" s="64"/>
      <c r="T76" s="67"/>
      <c r="U76" s="17"/>
      <c r="V76" s="20"/>
      <c r="W76" s="17"/>
      <c r="X76" s="20">
        <v>30</v>
      </c>
      <c r="Y76" s="17"/>
      <c r="Z76" s="20"/>
    </row>
    <row r="77" spans="1:26" ht="15" customHeight="1" thickBot="1" thickTop="1">
      <c r="A77" s="10" t="s">
        <v>245</v>
      </c>
      <c r="B77" s="238" t="s">
        <v>149</v>
      </c>
      <c r="C77" s="56" t="s">
        <v>303</v>
      </c>
      <c r="D77" s="184">
        <v>4</v>
      </c>
      <c r="E77" s="14"/>
      <c r="F77" s="14" t="s">
        <v>114</v>
      </c>
      <c r="G77" s="16">
        <v>30</v>
      </c>
      <c r="H77" s="17"/>
      <c r="I77" s="102"/>
      <c r="J77" s="102">
        <v>30</v>
      </c>
      <c r="K77" s="102"/>
      <c r="L77" s="102"/>
      <c r="M77" s="102"/>
      <c r="N77" s="20"/>
      <c r="O77" s="64"/>
      <c r="P77" s="20"/>
      <c r="Q77" s="64"/>
      <c r="R77" s="20"/>
      <c r="S77" s="64"/>
      <c r="T77" s="67"/>
      <c r="U77" s="17"/>
      <c r="V77" s="20"/>
      <c r="W77" s="17"/>
      <c r="X77" s="20"/>
      <c r="Y77" s="17"/>
      <c r="Z77" s="20">
        <v>30</v>
      </c>
    </row>
    <row r="78" spans="1:26" s="189" customFormat="1" ht="16.5" customHeight="1" thickBot="1" thickTop="1">
      <c r="A78" s="301" t="s">
        <v>11</v>
      </c>
      <c r="B78" s="290"/>
      <c r="C78" s="255"/>
      <c r="D78" s="256">
        <f>SUM(D71:D77)</f>
        <v>26</v>
      </c>
      <c r="E78" s="32"/>
      <c r="F78" s="33"/>
      <c r="G78" s="32">
        <f>SUM(G71:G77)</f>
        <v>210</v>
      </c>
      <c r="H78" s="32">
        <f aca="true" t="shared" si="6" ref="H78:Z78">SUM(H71:H77)</f>
        <v>30</v>
      </c>
      <c r="I78" s="32">
        <f t="shared" si="6"/>
        <v>0</v>
      </c>
      <c r="J78" s="32">
        <f t="shared" si="6"/>
        <v>180</v>
      </c>
      <c r="K78" s="32">
        <f t="shared" si="6"/>
        <v>0</v>
      </c>
      <c r="L78" s="32">
        <f t="shared" si="6"/>
        <v>0</v>
      </c>
      <c r="M78" s="32">
        <f t="shared" si="6"/>
        <v>0</v>
      </c>
      <c r="N78" s="32">
        <f t="shared" si="6"/>
        <v>0</v>
      </c>
      <c r="O78" s="265">
        <f t="shared" si="6"/>
        <v>0</v>
      </c>
      <c r="P78" s="32">
        <f t="shared" si="6"/>
        <v>0</v>
      </c>
      <c r="Q78" s="265">
        <f t="shared" si="6"/>
        <v>0</v>
      </c>
      <c r="R78" s="32">
        <f t="shared" si="6"/>
        <v>0</v>
      </c>
      <c r="S78" s="265">
        <f t="shared" si="6"/>
        <v>0</v>
      </c>
      <c r="T78" s="32">
        <f t="shared" si="6"/>
        <v>60</v>
      </c>
      <c r="U78" s="32">
        <f t="shared" si="6"/>
        <v>30</v>
      </c>
      <c r="V78" s="32">
        <f t="shared" si="6"/>
        <v>30</v>
      </c>
      <c r="W78" s="32">
        <f t="shared" si="6"/>
        <v>0</v>
      </c>
      <c r="X78" s="32">
        <f t="shared" si="6"/>
        <v>60</v>
      </c>
      <c r="Y78" s="32">
        <f t="shared" si="6"/>
        <v>0</v>
      </c>
      <c r="Z78" s="32">
        <f t="shared" si="6"/>
        <v>30</v>
      </c>
    </row>
    <row r="79" spans="2:26" s="191" customFormat="1" ht="16.5" customHeight="1" thickBot="1" thickTop="1">
      <c r="B79" s="190"/>
      <c r="C79" s="81"/>
      <c r="D79" s="81"/>
      <c r="E79" s="83"/>
      <c r="F79" s="83"/>
      <c r="G79" s="83"/>
      <c r="H79" s="83"/>
      <c r="I79" s="83"/>
      <c r="J79" s="83"/>
      <c r="K79" s="83"/>
      <c r="L79" s="83"/>
      <c r="M79" s="83"/>
      <c r="N79" s="265"/>
      <c r="O79" s="83"/>
      <c r="P79" s="265"/>
      <c r="Q79" s="83"/>
      <c r="R79" s="265"/>
      <c r="S79" s="83"/>
      <c r="T79" s="83"/>
      <c r="U79" s="83"/>
      <c r="V79" s="83"/>
      <c r="W79" s="83"/>
      <c r="X79" s="83"/>
      <c r="Y79" s="83"/>
      <c r="Z79" s="83"/>
    </row>
    <row r="80" spans="1:26" ht="16.5" thickBot="1" thickTop="1">
      <c r="A80" s="275" t="s">
        <v>160</v>
      </c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</row>
    <row r="81" spans="1:26" ht="16.5" customHeight="1" thickTop="1">
      <c r="A81" s="102" t="s">
        <v>246</v>
      </c>
      <c r="B81" s="236" t="s">
        <v>138</v>
      </c>
      <c r="C81" s="205" t="s">
        <v>304</v>
      </c>
      <c r="D81" s="206">
        <v>3</v>
      </c>
      <c r="E81" s="207"/>
      <c r="F81" s="207" t="s">
        <v>110</v>
      </c>
      <c r="G81" s="208">
        <v>30</v>
      </c>
      <c r="H81" s="102"/>
      <c r="I81" s="102"/>
      <c r="J81" s="102">
        <v>30</v>
      </c>
      <c r="K81" s="102"/>
      <c r="L81" s="102"/>
      <c r="M81" s="102"/>
      <c r="N81" s="20"/>
      <c r="O81" s="121"/>
      <c r="P81" s="59"/>
      <c r="Q81" s="121"/>
      <c r="R81" s="59"/>
      <c r="S81" s="121"/>
      <c r="T81" s="91">
        <v>30</v>
      </c>
      <c r="U81" s="61"/>
      <c r="V81" s="59"/>
      <c r="W81" s="61"/>
      <c r="X81" s="59"/>
      <c r="Y81" s="61"/>
      <c r="Z81" s="59"/>
    </row>
    <row r="82" spans="1:26" ht="16.5" customHeight="1">
      <c r="A82" s="102" t="s">
        <v>247</v>
      </c>
      <c r="B82" s="237" t="s">
        <v>106</v>
      </c>
      <c r="C82" s="205" t="s">
        <v>305</v>
      </c>
      <c r="D82" s="184">
        <v>3</v>
      </c>
      <c r="E82" s="14"/>
      <c r="F82" s="14" t="s">
        <v>110</v>
      </c>
      <c r="G82" s="16">
        <v>30</v>
      </c>
      <c r="H82" s="17"/>
      <c r="I82" s="102"/>
      <c r="J82" s="102">
        <v>30</v>
      </c>
      <c r="K82" s="102"/>
      <c r="L82" s="102"/>
      <c r="M82" s="102"/>
      <c r="N82" s="20"/>
      <c r="O82" s="64"/>
      <c r="P82" s="20"/>
      <c r="Q82" s="64"/>
      <c r="R82" s="20"/>
      <c r="S82" s="64"/>
      <c r="T82" s="67">
        <v>30</v>
      </c>
      <c r="U82" s="17"/>
      <c r="V82" s="20"/>
      <c r="W82" s="17"/>
      <c r="X82" s="20"/>
      <c r="Y82" s="17"/>
      <c r="Z82" s="20"/>
    </row>
    <row r="83" spans="1:26" ht="16.5" customHeight="1">
      <c r="A83" s="102" t="s">
        <v>248</v>
      </c>
      <c r="B83" s="237" t="s">
        <v>148</v>
      </c>
      <c r="C83" s="205" t="s">
        <v>306</v>
      </c>
      <c r="D83" s="184">
        <v>4</v>
      </c>
      <c r="E83" s="14"/>
      <c r="F83" s="14" t="s">
        <v>111</v>
      </c>
      <c r="G83" s="16">
        <v>30</v>
      </c>
      <c r="H83" s="17"/>
      <c r="I83" s="102"/>
      <c r="J83" s="102">
        <v>30</v>
      </c>
      <c r="K83" s="102"/>
      <c r="L83" s="102"/>
      <c r="M83" s="102"/>
      <c r="N83" s="20"/>
      <c r="O83" s="64"/>
      <c r="P83" s="20"/>
      <c r="Q83" s="64"/>
      <c r="R83" s="20"/>
      <c r="S83" s="64"/>
      <c r="T83" s="67"/>
      <c r="U83" s="17"/>
      <c r="V83" s="20">
        <v>30</v>
      </c>
      <c r="W83" s="17"/>
      <c r="X83" s="20"/>
      <c r="Y83" s="17"/>
      <c r="Z83" s="20"/>
    </row>
    <row r="84" spans="1:26" ht="16.5" customHeight="1">
      <c r="A84" s="102" t="s">
        <v>249</v>
      </c>
      <c r="B84" s="237" t="s">
        <v>107</v>
      </c>
      <c r="C84" s="205" t="s">
        <v>307</v>
      </c>
      <c r="D84" s="184">
        <v>4</v>
      </c>
      <c r="E84" s="178">
        <v>4</v>
      </c>
      <c r="F84" s="14"/>
      <c r="G84" s="16">
        <v>30</v>
      </c>
      <c r="H84" s="17">
        <v>30</v>
      </c>
      <c r="I84" s="102"/>
      <c r="J84" s="102"/>
      <c r="K84" s="102"/>
      <c r="L84" s="102"/>
      <c r="M84" s="102"/>
      <c r="N84" s="20"/>
      <c r="O84" s="64"/>
      <c r="P84" s="20"/>
      <c r="Q84" s="64"/>
      <c r="R84" s="20"/>
      <c r="S84" s="64"/>
      <c r="T84" s="67"/>
      <c r="U84" s="17">
        <v>30</v>
      </c>
      <c r="V84" s="20"/>
      <c r="W84" s="17"/>
      <c r="X84" s="20"/>
      <c r="Y84" s="17"/>
      <c r="Z84" s="20"/>
    </row>
    <row r="85" spans="1:26" ht="16.5" customHeight="1">
      <c r="A85" s="102" t="s">
        <v>250</v>
      </c>
      <c r="B85" s="237" t="s">
        <v>140</v>
      </c>
      <c r="C85" s="205" t="s">
        <v>308</v>
      </c>
      <c r="D85" s="184">
        <v>4</v>
      </c>
      <c r="E85" s="14"/>
      <c r="F85" s="14" t="s">
        <v>112</v>
      </c>
      <c r="G85" s="16">
        <v>30</v>
      </c>
      <c r="H85" s="17"/>
      <c r="I85" s="102"/>
      <c r="J85" s="102">
        <v>30</v>
      </c>
      <c r="K85" s="102"/>
      <c r="L85" s="102"/>
      <c r="M85" s="102"/>
      <c r="N85" s="20"/>
      <c r="O85" s="64"/>
      <c r="P85" s="20"/>
      <c r="Q85" s="64"/>
      <c r="R85" s="20"/>
      <c r="S85" s="64"/>
      <c r="T85" s="67"/>
      <c r="U85" s="17"/>
      <c r="V85" s="20"/>
      <c r="W85" s="17"/>
      <c r="X85" s="20">
        <v>30</v>
      </c>
      <c r="Y85" s="17"/>
      <c r="Z85" s="20"/>
    </row>
    <row r="86" spans="1:26" ht="16.5" customHeight="1">
      <c r="A86" s="102" t="s">
        <v>251</v>
      </c>
      <c r="B86" s="237" t="s">
        <v>150</v>
      </c>
      <c r="C86" s="205" t="s">
        <v>309</v>
      </c>
      <c r="D86" s="184">
        <v>4</v>
      </c>
      <c r="E86" s="14"/>
      <c r="F86" s="14" t="s">
        <v>112</v>
      </c>
      <c r="G86" s="16">
        <v>30</v>
      </c>
      <c r="H86" s="17"/>
      <c r="I86" s="102"/>
      <c r="J86" s="102">
        <v>30</v>
      </c>
      <c r="K86" s="102"/>
      <c r="L86" s="102"/>
      <c r="M86" s="102"/>
      <c r="N86" s="20"/>
      <c r="O86" s="64"/>
      <c r="P86" s="20"/>
      <c r="Q86" s="64"/>
      <c r="R86" s="20"/>
      <c r="S86" s="64"/>
      <c r="T86" s="67"/>
      <c r="U86" s="17"/>
      <c r="V86" s="20"/>
      <c r="W86" s="17"/>
      <c r="X86" s="20">
        <v>30</v>
      </c>
      <c r="Y86" s="17"/>
      <c r="Z86" s="20"/>
    </row>
    <row r="87" spans="1:26" ht="16.5" customHeight="1" thickBot="1">
      <c r="A87" s="102" t="s">
        <v>252</v>
      </c>
      <c r="B87" s="237" t="s">
        <v>108</v>
      </c>
      <c r="C87" s="205" t="s">
        <v>310</v>
      </c>
      <c r="D87" s="184">
        <v>4</v>
      </c>
      <c r="E87" s="257"/>
      <c r="F87" s="14" t="s">
        <v>114</v>
      </c>
      <c r="G87" s="16">
        <v>30</v>
      </c>
      <c r="H87" s="17"/>
      <c r="I87" s="102"/>
      <c r="J87" s="102">
        <v>30</v>
      </c>
      <c r="K87" s="102"/>
      <c r="L87" s="102"/>
      <c r="M87" s="102"/>
      <c r="N87" s="20"/>
      <c r="O87" s="64"/>
      <c r="P87" s="20"/>
      <c r="Q87" s="64"/>
      <c r="R87" s="20"/>
      <c r="S87" s="64"/>
      <c r="T87" s="67"/>
      <c r="U87" s="17"/>
      <c r="V87" s="20"/>
      <c r="W87" s="17"/>
      <c r="X87" s="20"/>
      <c r="Y87" s="17"/>
      <c r="Z87" s="20">
        <v>30</v>
      </c>
    </row>
    <row r="88" spans="1:26" s="189" customFormat="1" ht="16.5" customHeight="1" thickBot="1" thickTop="1">
      <c r="A88" s="301" t="s">
        <v>11</v>
      </c>
      <c r="B88" s="290"/>
      <c r="C88" s="255"/>
      <c r="D88" s="256">
        <f>SUM(D81:D87)</f>
        <v>26</v>
      </c>
      <c r="E88" s="32"/>
      <c r="F88" s="33"/>
      <c r="G88" s="32">
        <f>SUM(G81:G87)</f>
        <v>210</v>
      </c>
      <c r="H88" s="32">
        <f aca="true" t="shared" si="7" ref="H88:Z88">SUM(H81:H87)</f>
        <v>30</v>
      </c>
      <c r="I88" s="32">
        <f t="shared" si="7"/>
        <v>0</v>
      </c>
      <c r="J88" s="32">
        <f t="shared" si="7"/>
        <v>180</v>
      </c>
      <c r="K88" s="32">
        <f t="shared" si="7"/>
        <v>0</v>
      </c>
      <c r="L88" s="32">
        <f t="shared" si="7"/>
        <v>0</v>
      </c>
      <c r="M88" s="32">
        <f t="shared" si="7"/>
        <v>0</v>
      </c>
      <c r="N88" s="32">
        <f t="shared" si="7"/>
        <v>0</v>
      </c>
      <c r="O88" s="265">
        <f t="shared" si="7"/>
        <v>0</v>
      </c>
      <c r="P88" s="32">
        <f t="shared" si="7"/>
        <v>0</v>
      </c>
      <c r="Q88" s="265">
        <f t="shared" si="7"/>
        <v>0</v>
      </c>
      <c r="R88" s="32">
        <f t="shared" si="7"/>
        <v>0</v>
      </c>
      <c r="S88" s="265">
        <f t="shared" si="7"/>
        <v>0</v>
      </c>
      <c r="T88" s="32">
        <f t="shared" si="7"/>
        <v>60</v>
      </c>
      <c r="U88" s="32">
        <f t="shared" si="7"/>
        <v>30</v>
      </c>
      <c r="V88" s="32">
        <f t="shared" si="7"/>
        <v>30</v>
      </c>
      <c r="W88" s="32">
        <f t="shared" si="7"/>
        <v>0</v>
      </c>
      <c r="X88" s="32">
        <f t="shared" si="7"/>
        <v>60</v>
      </c>
      <c r="Y88" s="32">
        <f t="shared" si="7"/>
        <v>0</v>
      </c>
      <c r="Z88" s="32">
        <f t="shared" si="7"/>
        <v>30</v>
      </c>
    </row>
    <row r="89" spans="1:26" ht="16.5" customHeight="1" thickBot="1" thickTop="1">
      <c r="A89" s="275" t="s">
        <v>161</v>
      </c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</row>
    <row r="90" spans="1:26" ht="16.5" customHeight="1" thickTop="1">
      <c r="A90" s="102" t="s">
        <v>253</v>
      </c>
      <c r="B90" s="236" t="s">
        <v>130</v>
      </c>
      <c r="C90" s="259" t="s">
        <v>311</v>
      </c>
      <c r="D90" s="251">
        <v>3</v>
      </c>
      <c r="E90" s="258"/>
      <c r="F90" s="207" t="s">
        <v>110</v>
      </c>
      <c r="G90" s="208">
        <v>30</v>
      </c>
      <c r="H90" s="102"/>
      <c r="I90" s="102"/>
      <c r="J90" s="102">
        <v>30</v>
      </c>
      <c r="K90" s="102"/>
      <c r="L90" s="102"/>
      <c r="M90" s="102"/>
      <c r="N90" s="20"/>
      <c r="O90" s="121"/>
      <c r="P90" s="59"/>
      <c r="Q90" s="121"/>
      <c r="R90" s="59"/>
      <c r="S90" s="121"/>
      <c r="T90" s="91">
        <v>30</v>
      </c>
      <c r="U90" s="61"/>
      <c r="V90" s="59"/>
      <c r="W90" s="61"/>
      <c r="X90" s="59"/>
      <c r="Y90" s="61"/>
      <c r="Z90" s="59"/>
    </row>
    <row r="91" spans="1:26" ht="16.5" customHeight="1">
      <c r="A91" s="102" t="s">
        <v>254</v>
      </c>
      <c r="B91" s="237" t="s">
        <v>139</v>
      </c>
      <c r="C91" s="259" t="s">
        <v>312</v>
      </c>
      <c r="D91" s="184">
        <v>3</v>
      </c>
      <c r="E91" s="14"/>
      <c r="F91" s="14" t="s">
        <v>110</v>
      </c>
      <c r="G91" s="16">
        <v>30</v>
      </c>
      <c r="H91" s="17"/>
      <c r="I91" s="102"/>
      <c r="J91" s="102">
        <v>30</v>
      </c>
      <c r="K91" s="102"/>
      <c r="L91" s="102"/>
      <c r="M91" s="102"/>
      <c r="N91" s="20"/>
      <c r="O91" s="64"/>
      <c r="P91" s="20"/>
      <c r="Q91" s="64"/>
      <c r="R91" s="20"/>
      <c r="S91" s="64"/>
      <c r="T91" s="67">
        <v>30</v>
      </c>
      <c r="U91" s="17"/>
      <c r="V91" s="20"/>
      <c r="W91" s="17"/>
      <c r="X91" s="20"/>
      <c r="Y91" s="17"/>
      <c r="Z91" s="20"/>
    </row>
    <row r="92" spans="1:26" ht="16.5" customHeight="1">
      <c r="A92" s="102" t="s">
        <v>255</v>
      </c>
      <c r="B92" s="237" t="s">
        <v>129</v>
      </c>
      <c r="C92" s="259" t="s">
        <v>313</v>
      </c>
      <c r="D92" s="184">
        <v>4</v>
      </c>
      <c r="E92" s="14"/>
      <c r="F92" s="14" t="s">
        <v>111</v>
      </c>
      <c r="G92" s="16">
        <v>30</v>
      </c>
      <c r="H92" s="17"/>
      <c r="I92" s="102"/>
      <c r="J92" s="102">
        <v>30</v>
      </c>
      <c r="K92" s="102"/>
      <c r="L92" s="102"/>
      <c r="M92" s="102"/>
      <c r="N92" s="20"/>
      <c r="O92" s="64"/>
      <c r="P92" s="20"/>
      <c r="Q92" s="64"/>
      <c r="R92" s="20"/>
      <c r="S92" s="64"/>
      <c r="T92" s="67"/>
      <c r="U92" s="17"/>
      <c r="V92" s="20">
        <v>30</v>
      </c>
      <c r="W92" s="17"/>
      <c r="X92" s="20"/>
      <c r="Y92" s="17"/>
      <c r="Z92" s="20"/>
    </row>
    <row r="93" spans="1:26" ht="16.5" customHeight="1">
      <c r="A93" s="102" t="s">
        <v>256</v>
      </c>
      <c r="B93" s="237" t="s">
        <v>104</v>
      </c>
      <c r="C93" s="259" t="s">
        <v>314</v>
      </c>
      <c r="D93" s="184">
        <v>4</v>
      </c>
      <c r="E93" s="178">
        <v>4</v>
      </c>
      <c r="F93" s="14"/>
      <c r="G93" s="16">
        <v>30</v>
      </c>
      <c r="H93" s="17">
        <v>30</v>
      </c>
      <c r="I93" s="102"/>
      <c r="J93" s="102"/>
      <c r="K93" s="102"/>
      <c r="L93" s="102"/>
      <c r="M93" s="102"/>
      <c r="N93" s="20"/>
      <c r="O93" s="64"/>
      <c r="P93" s="20"/>
      <c r="Q93" s="64"/>
      <c r="R93" s="20"/>
      <c r="S93" s="64"/>
      <c r="T93" s="67"/>
      <c r="U93" s="17">
        <v>30</v>
      </c>
      <c r="V93" s="20"/>
      <c r="W93" s="17"/>
      <c r="X93" s="20"/>
      <c r="Y93" s="17"/>
      <c r="Z93" s="20"/>
    </row>
    <row r="94" spans="1:26" ht="16.5" customHeight="1">
      <c r="A94" s="102" t="s">
        <v>257</v>
      </c>
      <c r="B94" s="237" t="s">
        <v>141</v>
      </c>
      <c r="C94" s="259" t="s">
        <v>315</v>
      </c>
      <c r="D94" s="184">
        <v>4</v>
      </c>
      <c r="E94" s="14"/>
      <c r="F94" s="14" t="s">
        <v>112</v>
      </c>
      <c r="G94" s="16">
        <v>30</v>
      </c>
      <c r="H94" s="17"/>
      <c r="I94" s="102"/>
      <c r="J94" s="102">
        <v>30</v>
      </c>
      <c r="K94" s="102"/>
      <c r="L94" s="102"/>
      <c r="M94" s="102"/>
      <c r="N94" s="20"/>
      <c r="O94" s="64"/>
      <c r="P94" s="20"/>
      <c r="Q94" s="64"/>
      <c r="R94" s="20"/>
      <c r="S94" s="64"/>
      <c r="T94" s="67"/>
      <c r="U94" s="17"/>
      <c r="V94" s="20"/>
      <c r="W94" s="17"/>
      <c r="X94" s="20">
        <v>30</v>
      </c>
      <c r="Y94" s="17"/>
      <c r="Z94" s="20"/>
    </row>
    <row r="95" spans="1:26" ht="25.5" customHeight="1">
      <c r="A95" s="102" t="s">
        <v>258</v>
      </c>
      <c r="B95" s="238" t="s">
        <v>151</v>
      </c>
      <c r="C95" s="259" t="s">
        <v>316</v>
      </c>
      <c r="D95" s="184">
        <v>4</v>
      </c>
      <c r="E95" s="14"/>
      <c r="F95" s="14" t="s">
        <v>112</v>
      </c>
      <c r="G95" s="16">
        <v>30</v>
      </c>
      <c r="H95" s="17"/>
      <c r="I95" s="102"/>
      <c r="J95" s="102">
        <v>30</v>
      </c>
      <c r="K95" s="102"/>
      <c r="L95" s="102"/>
      <c r="M95" s="102"/>
      <c r="N95" s="20"/>
      <c r="O95" s="64"/>
      <c r="P95" s="20"/>
      <c r="Q95" s="64"/>
      <c r="R95" s="20"/>
      <c r="S95" s="64"/>
      <c r="T95" s="67"/>
      <c r="U95" s="17"/>
      <c r="V95" s="20"/>
      <c r="W95" s="17"/>
      <c r="X95" s="20">
        <v>30</v>
      </c>
      <c r="Y95" s="17"/>
      <c r="Z95" s="20"/>
    </row>
    <row r="96" spans="1:26" ht="16.5" customHeight="1" thickBot="1">
      <c r="A96" s="102" t="s">
        <v>259</v>
      </c>
      <c r="B96" s="237" t="s">
        <v>142</v>
      </c>
      <c r="C96" s="259" t="s">
        <v>317</v>
      </c>
      <c r="D96" s="184">
        <v>4</v>
      </c>
      <c r="E96" s="14"/>
      <c r="F96" s="257" t="s">
        <v>114</v>
      </c>
      <c r="G96" s="16">
        <v>30</v>
      </c>
      <c r="H96" s="17"/>
      <c r="I96" s="102"/>
      <c r="J96" s="102">
        <v>30</v>
      </c>
      <c r="K96" s="102"/>
      <c r="L96" s="102"/>
      <c r="M96" s="102"/>
      <c r="N96" s="20"/>
      <c r="O96" s="64"/>
      <c r="P96" s="20"/>
      <c r="Q96" s="64"/>
      <c r="R96" s="20"/>
      <c r="S96" s="64"/>
      <c r="T96" s="67"/>
      <c r="U96" s="17"/>
      <c r="V96" s="20"/>
      <c r="W96" s="17"/>
      <c r="X96" s="20"/>
      <c r="Y96" s="17"/>
      <c r="Z96" s="20">
        <v>30</v>
      </c>
    </row>
    <row r="97" spans="1:26" s="189" customFormat="1" ht="16.5" customHeight="1" thickBot="1" thickTop="1">
      <c r="A97" s="87" t="s">
        <v>11</v>
      </c>
      <c r="B97" s="88"/>
      <c r="C97" s="255"/>
      <c r="D97" s="256">
        <f>SUM(D90:D96)</f>
        <v>26</v>
      </c>
      <c r="E97" s="32"/>
      <c r="F97" s="33"/>
      <c r="G97" s="32">
        <f>SUM(G90:G96)</f>
        <v>210</v>
      </c>
      <c r="H97" s="32">
        <f aca="true" t="shared" si="8" ref="H97:Z97">SUM(H90:H96)</f>
        <v>30</v>
      </c>
      <c r="I97" s="32">
        <f t="shared" si="8"/>
        <v>0</v>
      </c>
      <c r="J97" s="32">
        <f t="shared" si="8"/>
        <v>180</v>
      </c>
      <c r="K97" s="32">
        <f t="shared" si="8"/>
        <v>0</v>
      </c>
      <c r="L97" s="32">
        <f t="shared" si="8"/>
        <v>0</v>
      </c>
      <c r="M97" s="32">
        <f t="shared" si="8"/>
        <v>0</v>
      </c>
      <c r="N97" s="32">
        <f t="shared" si="8"/>
        <v>0</v>
      </c>
      <c r="O97" s="265">
        <f t="shared" si="8"/>
        <v>0</v>
      </c>
      <c r="P97" s="32">
        <f t="shared" si="8"/>
        <v>0</v>
      </c>
      <c r="Q97" s="265">
        <f t="shared" si="8"/>
        <v>0</v>
      </c>
      <c r="R97" s="32">
        <f t="shared" si="8"/>
        <v>0</v>
      </c>
      <c r="S97" s="265">
        <f t="shared" si="8"/>
        <v>0</v>
      </c>
      <c r="T97" s="32">
        <f t="shared" si="8"/>
        <v>60</v>
      </c>
      <c r="U97" s="32">
        <f t="shared" si="8"/>
        <v>30</v>
      </c>
      <c r="V97" s="32">
        <f t="shared" si="8"/>
        <v>30</v>
      </c>
      <c r="W97" s="32">
        <f t="shared" si="8"/>
        <v>0</v>
      </c>
      <c r="X97" s="32">
        <f t="shared" si="8"/>
        <v>60</v>
      </c>
      <c r="Y97" s="32">
        <f t="shared" si="8"/>
        <v>0</v>
      </c>
      <c r="Z97" s="32">
        <f t="shared" si="8"/>
        <v>30</v>
      </c>
    </row>
    <row r="98" spans="1:26" ht="16.5" customHeight="1" thickBot="1" thickTop="1">
      <c r="A98" s="275" t="s">
        <v>163</v>
      </c>
      <c r="B98" s="276"/>
      <c r="C98" s="276"/>
      <c r="D98" s="276"/>
      <c r="E98" s="276"/>
      <c r="F98" s="276"/>
      <c r="G98" s="282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</row>
    <row r="99" spans="1:26" ht="16.5" customHeight="1" thickBot="1" thickTop="1">
      <c r="A99" s="171" t="s">
        <v>260</v>
      </c>
      <c r="B99" s="174" t="s">
        <v>115</v>
      </c>
      <c r="C99" s="234" t="s">
        <v>288</v>
      </c>
      <c r="D99" s="173">
        <v>2</v>
      </c>
      <c r="E99" s="175"/>
      <c r="F99" s="173">
        <v>1</v>
      </c>
      <c r="G99" s="55">
        <v>30</v>
      </c>
      <c r="H99" s="102"/>
      <c r="I99" s="102"/>
      <c r="J99" s="102"/>
      <c r="K99" s="102"/>
      <c r="L99" s="102">
        <v>30</v>
      </c>
      <c r="M99" s="102"/>
      <c r="N99" s="20"/>
      <c r="O99" s="64"/>
      <c r="P99" s="20">
        <v>30</v>
      </c>
      <c r="Q99" s="64"/>
      <c r="R99" s="20"/>
      <c r="S99" s="64"/>
      <c r="T99" s="20"/>
      <c r="U99" s="64"/>
      <c r="V99" s="20"/>
      <c r="W99" s="64"/>
      <c r="X99" s="20"/>
      <c r="Y99" s="64"/>
      <c r="Z99" s="20"/>
    </row>
    <row r="100" spans="1:26" ht="16.5" customHeight="1" thickBot="1" thickTop="1">
      <c r="A100" s="171" t="s">
        <v>261</v>
      </c>
      <c r="B100" s="174" t="s">
        <v>116</v>
      </c>
      <c r="C100" s="234" t="s">
        <v>289</v>
      </c>
      <c r="D100" s="173">
        <v>2</v>
      </c>
      <c r="E100" s="175"/>
      <c r="F100" s="173">
        <v>2</v>
      </c>
      <c r="G100" s="55">
        <v>30</v>
      </c>
      <c r="H100" s="102"/>
      <c r="I100" s="102"/>
      <c r="J100" s="102"/>
      <c r="K100" s="102"/>
      <c r="L100" s="102">
        <v>30</v>
      </c>
      <c r="M100" s="102"/>
      <c r="N100" s="20"/>
      <c r="O100" s="64"/>
      <c r="P100" s="20"/>
      <c r="Q100" s="64"/>
      <c r="R100" s="20">
        <v>30</v>
      </c>
      <c r="S100" s="64"/>
      <c r="T100" s="20"/>
      <c r="U100" s="64"/>
      <c r="V100" s="20"/>
      <c r="W100" s="64"/>
      <c r="X100" s="20"/>
      <c r="Y100" s="64"/>
      <c r="Z100" s="20"/>
    </row>
    <row r="101" spans="1:26" ht="16.5" customHeight="1" thickBot="1" thickTop="1">
      <c r="A101" s="171" t="s">
        <v>262</v>
      </c>
      <c r="B101" s="174" t="s">
        <v>292</v>
      </c>
      <c r="C101" s="234" t="s">
        <v>290</v>
      </c>
      <c r="D101" s="173">
        <v>2</v>
      </c>
      <c r="E101" s="175"/>
      <c r="F101" s="173">
        <v>3</v>
      </c>
      <c r="G101" s="55">
        <v>30</v>
      </c>
      <c r="H101" s="102"/>
      <c r="I101" s="102"/>
      <c r="J101" s="102"/>
      <c r="K101" s="102"/>
      <c r="L101" s="102">
        <v>30</v>
      </c>
      <c r="M101" s="102"/>
      <c r="N101" s="20"/>
      <c r="O101" s="64"/>
      <c r="P101" s="20"/>
      <c r="Q101" s="64"/>
      <c r="R101" s="20"/>
      <c r="S101" s="64"/>
      <c r="T101" s="20">
        <v>30</v>
      </c>
      <c r="U101" s="64"/>
      <c r="V101" s="20"/>
      <c r="W101" s="64"/>
      <c r="X101" s="20"/>
      <c r="Y101" s="64"/>
      <c r="Z101" s="20"/>
    </row>
    <row r="102" spans="1:26" ht="16.5" customHeight="1" thickBot="1" thickTop="1">
      <c r="A102" s="171" t="s">
        <v>263</v>
      </c>
      <c r="B102" s="174" t="s">
        <v>118</v>
      </c>
      <c r="C102" s="234" t="s">
        <v>291</v>
      </c>
      <c r="D102" s="173">
        <v>2</v>
      </c>
      <c r="E102" s="177">
        <v>4</v>
      </c>
      <c r="F102" s="173"/>
      <c r="G102" s="55">
        <v>30</v>
      </c>
      <c r="H102" s="102"/>
      <c r="I102" s="102"/>
      <c r="J102" s="102"/>
      <c r="K102" s="102"/>
      <c r="L102" s="102">
        <v>30</v>
      </c>
      <c r="M102" s="102"/>
      <c r="N102" s="20"/>
      <c r="O102" s="64"/>
      <c r="P102" s="20"/>
      <c r="Q102" s="64"/>
      <c r="R102" s="20"/>
      <c r="S102" s="64"/>
      <c r="T102" s="20"/>
      <c r="U102" s="64"/>
      <c r="V102" s="20">
        <v>30</v>
      </c>
      <c r="W102" s="64"/>
      <c r="X102" s="20"/>
      <c r="Y102" s="64"/>
      <c r="Z102" s="20"/>
    </row>
    <row r="103" spans="1:26" ht="16.5" customHeight="1" thickBot="1" thickTop="1">
      <c r="A103" s="171" t="s">
        <v>264</v>
      </c>
      <c r="B103" s="174" t="s">
        <v>119</v>
      </c>
      <c r="C103" s="234" t="s">
        <v>293</v>
      </c>
      <c r="D103" s="173">
        <v>2</v>
      </c>
      <c r="E103" s="175"/>
      <c r="F103" s="173">
        <v>1</v>
      </c>
      <c r="G103" s="55">
        <v>30</v>
      </c>
      <c r="H103" s="102"/>
      <c r="I103" s="102"/>
      <c r="J103" s="102"/>
      <c r="K103" s="102"/>
      <c r="L103" s="102">
        <v>30</v>
      </c>
      <c r="M103" s="102"/>
      <c r="N103" s="20"/>
      <c r="O103" s="64"/>
      <c r="P103" s="20">
        <v>30</v>
      </c>
      <c r="Q103" s="64"/>
      <c r="R103" s="20"/>
      <c r="S103" s="64"/>
      <c r="T103" s="20"/>
      <c r="U103" s="64"/>
      <c r="V103" s="20"/>
      <c r="W103" s="64"/>
      <c r="X103" s="20"/>
      <c r="Y103" s="64"/>
      <c r="Z103" s="20"/>
    </row>
    <row r="104" spans="1:26" ht="16.5" customHeight="1" thickBot="1" thickTop="1">
      <c r="A104" s="171" t="s">
        <v>265</v>
      </c>
      <c r="B104" s="174" t="s">
        <v>120</v>
      </c>
      <c r="C104" s="234" t="s">
        <v>294</v>
      </c>
      <c r="D104" s="173">
        <v>2</v>
      </c>
      <c r="E104" s="176"/>
      <c r="F104" s="173">
        <v>2</v>
      </c>
      <c r="G104" s="55">
        <v>30</v>
      </c>
      <c r="H104" s="102"/>
      <c r="I104" s="102"/>
      <c r="J104" s="102"/>
      <c r="K104" s="102"/>
      <c r="L104" s="102">
        <v>30</v>
      </c>
      <c r="M104" s="102"/>
      <c r="N104" s="20"/>
      <c r="O104" s="64"/>
      <c r="P104" s="20"/>
      <c r="Q104" s="64"/>
      <c r="R104" s="20">
        <v>30</v>
      </c>
      <c r="S104" s="64"/>
      <c r="T104" s="20"/>
      <c r="U104" s="64"/>
      <c r="V104" s="20"/>
      <c r="W104" s="64"/>
      <c r="X104" s="20"/>
      <c r="Y104" s="64"/>
      <c r="Z104" s="20"/>
    </row>
    <row r="105" spans="1:26" ht="16.5" customHeight="1" thickBot="1" thickTop="1">
      <c r="A105" s="171" t="s">
        <v>266</v>
      </c>
      <c r="B105" s="174" t="s">
        <v>121</v>
      </c>
      <c r="C105" s="234" t="s">
        <v>295</v>
      </c>
      <c r="D105" s="173">
        <v>2</v>
      </c>
      <c r="E105" s="175"/>
      <c r="F105" s="173">
        <v>3</v>
      </c>
      <c r="G105" s="55">
        <v>30</v>
      </c>
      <c r="H105" s="102"/>
      <c r="I105" s="102"/>
      <c r="J105" s="102"/>
      <c r="K105" s="102"/>
      <c r="L105" s="102">
        <v>30</v>
      </c>
      <c r="M105" s="102"/>
      <c r="N105" s="20"/>
      <c r="O105" s="64"/>
      <c r="P105" s="20"/>
      <c r="Q105" s="64"/>
      <c r="R105" s="20"/>
      <c r="S105" s="64"/>
      <c r="T105" s="20">
        <v>30</v>
      </c>
      <c r="U105" s="64"/>
      <c r="V105" s="20"/>
      <c r="W105" s="64"/>
      <c r="X105" s="20"/>
      <c r="Y105" s="64"/>
      <c r="Z105" s="20"/>
    </row>
    <row r="106" spans="1:26" ht="16.5" customHeight="1" thickBot="1" thickTop="1">
      <c r="A106" s="171" t="s">
        <v>267</v>
      </c>
      <c r="B106" s="174" t="s">
        <v>122</v>
      </c>
      <c r="C106" s="234" t="s">
        <v>296</v>
      </c>
      <c r="D106" s="173">
        <v>2</v>
      </c>
      <c r="E106" s="177">
        <v>4</v>
      </c>
      <c r="F106" s="173"/>
      <c r="G106" s="55">
        <v>30</v>
      </c>
      <c r="H106" s="102"/>
      <c r="I106" s="102"/>
      <c r="J106" s="102"/>
      <c r="K106" s="102"/>
      <c r="L106" s="102">
        <v>30</v>
      </c>
      <c r="M106" s="102"/>
      <c r="N106" s="20"/>
      <c r="O106" s="64"/>
      <c r="P106" s="20"/>
      <c r="Q106" s="64"/>
      <c r="R106" s="20"/>
      <c r="S106" s="64"/>
      <c r="T106" s="52"/>
      <c r="U106" s="64"/>
      <c r="V106" s="52">
        <v>30</v>
      </c>
      <c r="W106" s="64"/>
      <c r="X106" s="20"/>
      <c r="Y106" s="64"/>
      <c r="Z106" s="52"/>
    </row>
    <row r="107" spans="1:26" s="189" customFormat="1" ht="16.5" customHeight="1" thickBot="1" thickTop="1">
      <c r="A107" s="87" t="s">
        <v>11</v>
      </c>
      <c r="B107" s="88"/>
      <c r="C107" s="255"/>
      <c r="D107" s="256">
        <f>SUM(D99:D106)</f>
        <v>16</v>
      </c>
      <c r="E107" s="32"/>
      <c r="F107" s="33"/>
      <c r="G107" s="32">
        <f>SUM(G99:G106)</f>
        <v>240</v>
      </c>
      <c r="H107" s="32">
        <f aca="true" t="shared" si="9" ref="H107:Z107">SUM(H99:H106)</f>
        <v>0</v>
      </c>
      <c r="I107" s="32">
        <f t="shared" si="9"/>
        <v>0</v>
      </c>
      <c r="J107" s="32">
        <f t="shared" si="9"/>
        <v>0</v>
      </c>
      <c r="K107" s="32">
        <f t="shared" si="9"/>
        <v>0</v>
      </c>
      <c r="L107" s="32">
        <f t="shared" si="9"/>
        <v>240</v>
      </c>
      <c r="M107" s="32">
        <f t="shared" si="9"/>
        <v>0</v>
      </c>
      <c r="N107" s="32">
        <f t="shared" si="9"/>
        <v>0</v>
      </c>
      <c r="O107" s="265">
        <f t="shared" si="9"/>
        <v>0</v>
      </c>
      <c r="P107" s="32">
        <f t="shared" si="9"/>
        <v>60</v>
      </c>
      <c r="Q107" s="265">
        <f t="shared" si="9"/>
        <v>0</v>
      </c>
      <c r="R107" s="32">
        <f t="shared" si="9"/>
        <v>60</v>
      </c>
      <c r="S107" s="265">
        <f t="shared" si="9"/>
        <v>0</v>
      </c>
      <c r="T107" s="32">
        <f t="shared" si="9"/>
        <v>60</v>
      </c>
      <c r="U107" s="32">
        <f t="shared" si="9"/>
        <v>0</v>
      </c>
      <c r="V107" s="32">
        <f t="shared" si="9"/>
        <v>60</v>
      </c>
      <c r="W107" s="32">
        <f t="shared" si="9"/>
        <v>0</v>
      </c>
      <c r="X107" s="32">
        <f t="shared" si="9"/>
        <v>0</v>
      </c>
      <c r="Y107" s="265">
        <f t="shared" si="9"/>
        <v>0</v>
      </c>
      <c r="Z107" s="32">
        <f t="shared" si="9"/>
        <v>0</v>
      </c>
    </row>
    <row r="108" spans="1:26" s="71" customFormat="1" ht="16.5" customHeight="1" thickBot="1" thickTop="1">
      <c r="A108" s="335"/>
      <c r="B108" s="336"/>
      <c r="C108" s="272"/>
      <c r="D108" s="273">
        <f>SUM(D31,D42,D49,D59,D68,D78,D88,D107)</f>
        <v>190</v>
      </c>
      <c r="E108" s="337"/>
      <c r="F108" s="338"/>
      <c r="G108" s="141">
        <f aca="true" t="shared" si="10" ref="G108:Z108">SUM(G107,G88,G78,G68,G59,G53,G49,G42,G31)</f>
        <v>1905</v>
      </c>
      <c r="H108" s="141">
        <f t="shared" si="10"/>
        <v>435</v>
      </c>
      <c r="I108" s="141">
        <f t="shared" si="10"/>
        <v>120</v>
      </c>
      <c r="J108" s="141">
        <f t="shared" si="10"/>
        <v>1005</v>
      </c>
      <c r="K108" s="141">
        <f t="shared" si="10"/>
        <v>15</v>
      </c>
      <c r="L108" s="141">
        <f t="shared" si="10"/>
        <v>240</v>
      </c>
      <c r="M108" s="141">
        <f t="shared" si="10"/>
        <v>60</v>
      </c>
      <c r="N108" s="141">
        <f t="shared" si="10"/>
        <v>30</v>
      </c>
      <c r="O108" s="262">
        <f t="shared" si="10"/>
        <v>135</v>
      </c>
      <c r="P108" s="141">
        <f t="shared" si="10"/>
        <v>210</v>
      </c>
      <c r="Q108" s="262">
        <f t="shared" si="10"/>
        <v>90</v>
      </c>
      <c r="R108" s="141">
        <f t="shared" si="10"/>
        <v>240</v>
      </c>
      <c r="S108" s="262">
        <f t="shared" si="10"/>
        <v>90</v>
      </c>
      <c r="T108" s="141">
        <f t="shared" si="10"/>
        <v>270</v>
      </c>
      <c r="U108" s="141">
        <f t="shared" si="10"/>
        <v>90</v>
      </c>
      <c r="V108" s="141">
        <f t="shared" si="10"/>
        <v>240</v>
      </c>
      <c r="W108" s="141">
        <f t="shared" si="10"/>
        <v>30</v>
      </c>
      <c r="X108" s="141">
        <f t="shared" si="10"/>
        <v>240</v>
      </c>
      <c r="Y108" s="141">
        <f t="shared" si="10"/>
        <v>0</v>
      </c>
      <c r="Z108" s="141">
        <f t="shared" si="10"/>
        <v>270</v>
      </c>
    </row>
    <row r="109" spans="1:26" ht="12.75" customHeight="1" thickBot="1" thickTop="1">
      <c r="A109" s="149"/>
      <c r="B109" s="149"/>
      <c r="C109" s="150"/>
      <c r="D109" s="150"/>
      <c r="E109" s="149" t="s">
        <v>16</v>
      </c>
      <c r="F109" s="151"/>
      <c r="G109" s="152">
        <f>SUM(O108:Z108)</f>
        <v>1905</v>
      </c>
      <c r="H109" s="151"/>
      <c r="I109" s="151"/>
      <c r="J109" s="151"/>
      <c r="K109" s="151"/>
      <c r="L109" s="151"/>
      <c r="M109" s="151"/>
      <c r="N109" s="151"/>
      <c r="O109" s="305"/>
      <c r="P109" s="334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</row>
    <row r="110" spans="1:26" ht="13.5" customHeight="1" thickBot="1" thickTop="1">
      <c r="A110" s="149"/>
      <c r="B110" s="149"/>
      <c r="C110" s="150"/>
      <c r="D110" s="150"/>
      <c r="E110" s="149" t="s">
        <v>17</v>
      </c>
      <c r="F110" s="149"/>
      <c r="G110" s="152">
        <f>SUM(H108:N108)</f>
        <v>1905</v>
      </c>
      <c r="H110" s="149"/>
      <c r="I110" s="151"/>
      <c r="J110" s="316" t="s">
        <v>13</v>
      </c>
      <c r="K110" s="316"/>
      <c r="L110" s="316"/>
      <c r="M110" s="316"/>
      <c r="N110" s="317"/>
      <c r="O110" s="155">
        <f>COUNTIF($E40:$E108,1)</f>
        <v>1</v>
      </c>
      <c r="P110" s="156">
        <f>COUNTIF($F40:$F108,1)</f>
        <v>5</v>
      </c>
      <c r="Q110" s="269">
        <f>COUNTIF($E40:$E108,2)</f>
        <v>0</v>
      </c>
      <c r="R110" s="156">
        <f>COUNTIF($F40:$F108,2)</f>
        <v>4</v>
      </c>
      <c r="S110" s="155">
        <f>COUNTIF($E40:$E108,3)</f>
        <v>0</v>
      </c>
      <c r="T110" s="156">
        <f>COUNTIF($F40:$F108,3)</f>
        <v>10</v>
      </c>
      <c r="U110" s="155">
        <f>COUNTIF($E40:$E108,4)</f>
        <v>5</v>
      </c>
      <c r="V110" s="156">
        <f>COUNTIF($F40:$F108,4)</f>
        <v>6</v>
      </c>
      <c r="W110" s="155">
        <f>COUNTIF($E40:$E108,5)</f>
        <v>1</v>
      </c>
      <c r="X110" s="156">
        <f>COUNTIF($F40:$F108,5)</f>
        <v>10</v>
      </c>
      <c r="Y110" s="155">
        <f>COUNTIF($E40:$E108,6)</f>
        <v>0</v>
      </c>
      <c r="Z110" s="156">
        <f>COUNTIF($F40:$F108,6)</f>
        <v>7</v>
      </c>
    </row>
    <row r="111" spans="1:26" ht="12.75" customHeight="1" thickTop="1">
      <c r="A111" s="151"/>
      <c r="B111" s="151"/>
      <c r="C111" s="157"/>
      <c r="D111" s="157"/>
      <c r="E111" s="151"/>
      <c r="F111" s="151"/>
      <c r="G111" s="158">
        <f>IF(G109=G110,"","BŁĄD !!! SPRAWDŹ WIERSZ OGÓŁEM")</f>
      </c>
      <c r="H111" s="151"/>
      <c r="I111" s="151"/>
      <c r="J111" s="151"/>
      <c r="K111" s="151"/>
      <c r="L111" s="151"/>
      <c r="M111" s="151"/>
      <c r="N111" s="151"/>
      <c r="O111" s="151">
        <f>IF(O110&gt;8,"za dużo E","")</f>
      </c>
      <c r="P111" s="151"/>
      <c r="Q111" s="151">
        <f>IF(Q110&gt;8,"za dużo E","")</f>
      </c>
      <c r="R111" s="151"/>
      <c r="S111" s="151">
        <f>IF(S110&gt;8,"za dużo E","")</f>
      </c>
      <c r="T111" s="151"/>
      <c r="U111" s="151">
        <f>IF(U110&gt;8,"za dużo E","")</f>
      </c>
      <c r="V111" s="151"/>
      <c r="W111" s="151">
        <f>IF(W110&gt;8,"za dużo E","")</f>
      </c>
      <c r="X111" s="151"/>
      <c r="Y111" s="151">
        <f>IF(Y110&gt;8,"za dużo E","")</f>
      </c>
      <c r="Z111" s="151"/>
    </row>
    <row r="112" ht="16.5" customHeight="1">
      <c r="G112" s="189"/>
    </row>
    <row r="113" ht="16.5" customHeight="1">
      <c r="G113" s="189"/>
    </row>
    <row r="114" ht="16.5" customHeight="1">
      <c r="G114" s="189"/>
    </row>
    <row r="115" spans="7:9" ht="16.5" customHeight="1">
      <c r="G115" s="189"/>
      <c r="I115" s="264"/>
    </row>
    <row r="116" ht="16.5" customHeight="1">
      <c r="G116" s="189"/>
    </row>
    <row r="117" ht="16.5" customHeight="1">
      <c r="G117" s="189"/>
    </row>
    <row r="118" ht="16.5" customHeight="1">
      <c r="G118" s="189"/>
    </row>
    <row r="119" ht="16.5" customHeight="1">
      <c r="G119" s="189"/>
    </row>
    <row r="120" ht="16.5" customHeight="1">
      <c r="G120" s="189"/>
    </row>
    <row r="121" ht="16.5" customHeight="1">
      <c r="G121" s="189"/>
    </row>
    <row r="122" ht="16.5" customHeight="1">
      <c r="G122" s="189"/>
    </row>
    <row r="123" ht="16.5" customHeight="1">
      <c r="G123" s="189"/>
    </row>
    <row r="124" ht="16.5" customHeight="1">
      <c r="G124" s="189"/>
    </row>
    <row r="125" ht="16.5" customHeight="1">
      <c r="G125" s="189"/>
    </row>
    <row r="126" ht="16.5" customHeight="1">
      <c r="G126" s="189"/>
    </row>
    <row r="127" ht="16.5" customHeight="1">
      <c r="G127" s="189"/>
    </row>
    <row r="128" ht="16.5" customHeight="1">
      <c r="G128" s="189"/>
    </row>
    <row r="129" ht="16.5" customHeight="1">
      <c r="G129" s="189"/>
    </row>
    <row r="130" ht="16.5" customHeight="1">
      <c r="G130" s="189"/>
    </row>
    <row r="131" ht="16.5" customHeight="1">
      <c r="G131" s="189"/>
    </row>
    <row r="132" ht="16.5" customHeight="1">
      <c r="G132" s="189"/>
    </row>
    <row r="133" ht="16.5" customHeight="1">
      <c r="G133" s="189"/>
    </row>
    <row r="134" ht="16.5" customHeight="1">
      <c r="G134" s="189"/>
    </row>
    <row r="135" ht="16.5" customHeight="1">
      <c r="G135" s="189"/>
    </row>
    <row r="136" ht="16.5" customHeight="1">
      <c r="G136" s="189"/>
    </row>
    <row r="137" ht="16.5" customHeight="1">
      <c r="G137" s="189"/>
    </row>
    <row r="138" ht="16.5" customHeight="1">
      <c r="G138" s="189"/>
    </row>
    <row r="139" ht="16.5" customHeight="1">
      <c r="G139" s="189"/>
    </row>
    <row r="140" ht="16.5" customHeight="1">
      <c r="G140" s="189"/>
    </row>
    <row r="141" ht="16.5" customHeight="1">
      <c r="G141" s="189"/>
    </row>
    <row r="142" ht="16.5" customHeight="1">
      <c r="G142" s="189"/>
    </row>
    <row r="143" ht="16.5" customHeight="1">
      <c r="G143" s="189"/>
    </row>
    <row r="144" ht="16.5" customHeight="1">
      <c r="G144" s="189"/>
    </row>
    <row r="145" ht="16.5" customHeight="1">
      <c r="G145" s="189"/>
    </row>
    <row r="146" ht="16.5" customHeight="1">
      <c r="G146" s="189"/>
    </row>
    <row r="147" ht="16.5" customHeight="1">
      <c r="G147" s="189"/>
    </row>
    <row r="148" ht="16.5" customHeight="1">
      <c r="G148" s="189"/>
    </row>
    <row r="149" ht="16.5" customHeight="1">
      <c r="G149" s="189"/>
    </row>
    <row r="150" ht="16.5" customHeight="1">
      <c r="G150" s="189"/>
    </row>
    <row r="151" ht="16.5" customHeight="1">
      <c r="G151" s="189"/>
    </row>
    <row r="152" ht="16.5" customHeight="1">
      <c r="G152" s="189"/>
    </row>
    <row r="153" ht="16.5" customHeight="1">
      <c r="G153" s="189"/>
    </row>
    <row r="154" ht="16.5" customHeight="1">
      <c r="G154" s="189"/>
    </row>
    <row r="155" ht="16.5" customHeight="1">
      <c r="G155" s="189"/>
    </row>
    <row r="156" ht="16.5" customHeight="1">
      <c r="G156" s="189"/>
    </row>
    <row r="157" ht="16.5" customHeight="1">
      <c r="G157" s="189"/>
    </row>
    <row r="158" ht="16.5" customHeight="1">
      <c r="G158" s="189"/>
    </row>
    <row r="159" ht="16.5" customHeight="1">
      <c r="G159" s="189"/>
    </row>
    <row r="160" ht="16.5" customHeight="1">
      <c r="G160" s="189"/>
    </row>
    <row r="161" ht="16.5" customHeight="1">
      <c r="G161" s="189"/>
    </row>
    <row r="162" ht="15">
      <c r="G162" s="189"/>
    </row>
    <row r="163" ht="15">
      <c r="G163" s="189"/>
    </row>
    <row r="164" ht="15">
      <c r="G164" s="189"/>
    </row>
    <row r="165" ht="15">
      <c r="G165" s="189"/>
    </row>
    <row r="166" ht="15">
      <c r="G166" s="189"/>
    </row>
    <row r="167" ht="15">
      <c r="G167" s="189"/>
    </row>
    <row r="168" ht="15">
      <c r="G168" s="189"/>
    </row>
    <row r="169" ht="15">
      <c r="G169" s="189"/>
    </row>
    <row r="170" ht="15">
      <c r="G170" s="189"/>
    </row>
    <row r="171" ht="15">
      <c r="G171" s="189"/>
    </row>
    <row r="172" ht="15">
      <c r="G172" s="189"/>
    </row>
    <row r="173" ht="15">
      <c r="G173" s="189"/>
    </row>
    <row r="174" ht="15">
      <c r="G174" s="189"/>
    </row>
    <row r="175" ht="15">
      <c r="G175" s="189"/>
    </row>
    <row r="176" ht="15">
      <c r="G176" s="189"/>
    </row>
    <row r="177" ht="15">
      <c r="G177" s="189"/>
    </row>
    <row r="178" ht="15">
      <c r="G178" s="189"/>
    </row>
    <row r="179" ht="15">
      <c r="G179" s="189"/>
    </row>
    <row r="180" ht="15">
      <c r="G180" s="189"/>
    </row>
    <row r="181" ht="15">
      <c r="G181" s="189"/>
    </row>
    <row r="182" ht="15">
      <c r="G182" s="189"/>
    </row>
    <row r="183" ht="15">
      <c r="G183" s="189"/>
    </row>
    <row r="184" ht="15">
      <c r="G184" s="189"/>
    </row>
    <row r="185" ht="15">
      <c r="G185" s="189"/>
    </row>
    <row r="186" ht="15">
      <c r="G186" s="189"/>
    </row>
    <row r="187" ht="15">
      <c r="G187" s="189"/>
    </row>
    <row r="188" ht="15">
      <c r="G188" s="189"/>
    </row>
    <row r="189" ht="15">
      <c r="G189" s="189"/>
    </row>
    <row r="190" ht="15">
      <c r="G190" s="189"/>
    </row>
    <row r="191" ht="15">
      <c r="G191" s="189"/>
    </row>
    <row r="192" ht="15">
      <c r="G192" s="189"/>
    </row>
    <row r="193" ht="15">
      <c r="G193" s="189"/>
    </row>
    <row r="194" ht="15">
      <c r="G194" s="189"/>
    </row>
    <row r="195" ht="15">
      <c r="G195" s="189"/>
    </row>
    <row r="196" ht="15">
      <c r="G196" s="189"/>
    </row>
    <row r="197" ht="15">
      <c r="G197" s="189"/>
    </row>
    <row r="198" ht="15">
      <c r="G198" s="189"/>
    </row>
    <row r="199" ht="15">
      <c r="G199" s="189"/>
    </row>
    <row r="200" ht="15">
      <c r="G200" s="189"/>
    </row>
    <row r="201" ht="15">
      <c r="G201" s="189"/>
    </row>
    <row r="202" ht="15">
      <c r="G202" s="189"/>
    </row>
    <row r="203" ht="15">
      <c r="G203" s="189"/>
    </row>
    <row r="204" ht="15">
      <c r="G204" s="189"/>
    </row>
    <row r="205" ht="15">
      <c r="G205" s="189"/>
    </row>
    <row r="206" ht="15">
      <c r="G206" s="189"/>
    </row>
    <row r="207" ht="15">
      <c r="G207" s="189"/>
    </row>
    <row r="208" ht="15">
      <c r="G208" s="189"/>
    </row>
    <row r="209" ht="15">
      <c r="G209" s="189"/>
    </row>
    <row r="210" ht="15">
      <c r="G210" s="189"/>
    </row>
    <row r="211" ht="15">
      <c r="G211" s="189"/>
    </row>
    <row r="212" ht="15">
      <c r="G212" s="189"/>
    </row>
    <row r="213" ht="15">
      <c r="G213" s="189"/>
    </row>
    <row r="214" ht="15">
      <c r="G214" s="189"/>
    </row>
    <row r="215" ht="15">
      <c r="G215" s="189"/>
    </row>
    <row r="216" ht="15">
      <c r="G216" s="189"/>
    </row>
    <row r="217" ht="15">
      <c r="G217" s="189"/>
    </row>
    <row r="218" ht="15">
      <c r="G218" s="189"/>
    </row>
    <row r="219" ht="15">
      <c r="G219" s="189"/>
    </row>
    <row r="220" ht="15">
      <c r="G220" s="189"/>
    </row>
    <row r="221" ht="15">
      <c r="G221" s="189"/>
    </row>
    <row r="222" ht="15">
      <c r="G222" s="189"/>
    </row>
    <row r="223" ht="15">
      <c r="G223" s="189"/>
    </row>
    <row r="224" ht="15">
      <c r="G224" s="189"/>
    </row>
    <row r="225" ht="15">
      <c r="G225" s="189"/>
    </row>
    <row r="226" ht="15">
      <c r="G226" s="189"/>
    </row>
    <row r="227" ht="15">
      <c r="G227" s="189"/>
    </row>
    <row r="228" ht="15">
      <c r="G228" s="189"/>
    </row>
    <row r="229" ht="15">
      <c r="G229" s="189"/>
    </row>
    <row r="230" ht="15">
      <c r="G230" s="189"/>
    </row>
    <row r="231" ht="15">
      <c r="G231" s="189"/>
    </row>
    <row r="232" ht="15">
      <c r="G232" s="189"/>
    </row>
    <row r="233" ht="15">
      <c r="G233" s="189"/>
    </row>
    <row r="234" ht="15">
      <c r="G234" s="189"/>
    </row>
    <row r="235" ht="15">
      <c r="G235" s="189"/>
    </row>
    <row r="236" ht="15">
      <c r="G236" s="189"/>
    </row>
    <row r="237" ht="15">
      <c r="G237" s="189"/>
    </row>
    <row r="238" ht="15">
      <c r="G238" s="189"/>
    </row>
    <row r="239" ht="15">
      <c r="G239" s="189"/>
    </row>
    <row r="240" ht="15">
      <c r="G240" s="189"/>
    </row>
    <row r="241" ht="15">
      <c r="G241" s="189"/>
    </row>
    <row r="242" ht="15">
      <c r="G242" s="189"/>
    </row>
    <row r="243" ht="15">
      <c r="G243" s="189"/>
    </row>
    <row r="244" ht="15">
      <c r="G244" s="189"/>
    </row>
    <row r="245" ht="15">
      <c r="G245" s="189"/>
    </row>
    <row r="246" ht="15">
      <c r="G246" s="189"/>
    </row>
    <row r="247" ht="15">
      <c r="G247" s="189"/>
    </row>
    <row r="248" ht="15">
      <c r="G248" s="189"/>
    </row>
    <row r="249" ht="15">
      <c r="G249" s="189"/>
    </row>
    <row r="250" ht="15">
      <c r="G250" s="189"/>
    </row>
    <row r="251" ht="15">
      <c r="G251" s="189"/>
    </row>
    <row r="252" ht="15">
      <c r="G252" s="189"/>
    </row>
    <row r="253" ht="15">
      <c r="G253" s="189"/>
    </row>
    <row r="254" ht="15">
      <c r="G254" s="189"/>
    </row>
    <row r="255" ht="15">
      <c r="G255" s="189"/>
    </row>
    <row r="256" ht="15">
      <c r="G256" s="189"/>
    </row>
    <row r="257" ht="15">
      <c r="G257" s="189"/>
    </row>
    <row r="258" ht="15">
      <c r="G258" s="189"/>
    </row>
    <row r="259" ht="15">
      <c r="G259" s="189"/>
    </row>
  </sheetData>
  <sheetProtection/>
  <mergeCells count="42">
    <mergeCell ref="A80:Z80"/>
    <mergeCell ref="A88:B88"/>
    <mergeCell ref="A59:B59"/>
    <mergeCell ref="Y11:Z11"/>
    <mergeCell ref="A32:Z32"/>
    <mergeCell ref="A78:B78"/>
    <mergeCell ref="S1:Z1"/>
    <mergeCell ref="A60:Z60"/>
    <mergeCell ref="A2:Z2"/>
    <mergeCell ref="A3:Z3"/>
    <mergeCell ref="A4:Z4"/>
    <mergeCell ref="A8:Z8"/>
    <mergeCell ref="A5:Z5"/>
    <mergeCell ref="A6:Z6"/>
    <mergeCell ref="A7:Z7"/>
    <mergeCell ref="A54:Z54"/>
    <mergeCell ref="A9:Z9"/>
    <mergeCell ref="A69:Z69"/>
    <mergeCell ref="A42:B42"/>
    <mergeCell ref="A14:Z14"/>
    <mergeCell ref="G10:N11"/>
    <mergeCell ref="A53:B53"/>
    <mergeCell ref="A43:Z43"/>
    <mergeCell ref="A49:B49"/>
    <mergeCell ref="O10:R10"/>
    <mergeCell ref="S10:V10"/>
    <mergeCell ref="W10:Z10"/>
    <mergeCell ref="A31:B31"/>
    <mergeCell ref="A50:Z50"/>
    <mergeCell ref="A68:B68"/>
    <mergeCell ref="A70:Z70"/>
    <mergeCell ref="Y109:Z109"/>
    <mergeCell ref="A89:Z89"/>
    <mergeCell ref="A98:Z98"/>
    <mergeCell ref="A108:B108"/>
    <mergeCell ref="E108:F108"/>
    <mergeCell ref="J110:N110"/>
    <mergeCell ref="O109:P109"/>
    <mergeCell ref="Q109:R109"/>
    <mergeCell ref="S109:T109"/>
    <mergeCell ref="U109:V109"/>
    <mergeCell ref="W109:X10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9" r:id="rId3"/>
  <rowBreaks count="1" manualBreakCount="1">
    <brk id="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13.875" style="0" bestFit="1" customWidth="1"/>
    <col min="2" max="2" width="12.875" style="0" bestFit="1" customWidth="1"/>
    <col min="3" max="3" width="15.00390625" style="0" bestFit="1" customWidth="1"/>
  </cols>
  <sheetData>
    <row r="3" spans="1:3" ht="12.75">
      <c r="A3" s="212"/>
      <c r="B3" s="214" t="s">
        <v>168</v>
      </c>
      <c r="C3" s="213"/>
    </row>
    <row r="4" spans="1:3" ht="12.75">
      <c r="A4" s="214" t="s">
        <v>165</v>
      </c>
      <c r="B4" s="212" t="s">
        <v>167</v>
      </c>
      <c r="C4" s="215" t="s">
        <v>169</v>
      </c>
    </row>
    <row r="5" spans="1:3" ht="12.75">
      <c r="A5" s="222">
        <v>1</v>
      </c>
      <c r="B5" s="216">
        <v>29</v>
      </c>
      <c r="C5" s="217">
        <v>315</v>
      </c>
    </row>
    <row r="6" spans="1:3" ht="12.75">
      <c r="A6" s="223">
        <v>2</v>
      </c>
      <c r="B6" s="218">
        <v>31</v>
      </c>
      <c r="C6" s="219">
        <v>360</v>
      </c>
    </row>
    <row r="7" spans="1:3" ht="12.75">
      <c r="A7" s="223">
        <v>3</v>
      </c>
      <c r="B7" s="218">
        <v>33</v>
      </c>
      <c r="C7" s="219">
        <v>360</v>
      </c>
    </row>
    <row r="8" spans="1:3" ht="12.75">
      <c r="A8" s="223">
        <v>4</v>
      </c>
      <c r="B8" s="218">
        <v>33</v>
      </c>
      <c r="C8" s="219">
        <v>330</v>
      </c>
    </row>
    <row r="9" spans="1:3" ht="12.75">
      <c r="A9" s="223">
        <v>5</v>
      </c>
      <c r="B9" s="218">
        <v>33</v>
      </c>
      <c r="C9" s="219">
        <v>270</v>
      </c>
    </row>
    <row r="10" spans="1:3" ht="12.75">
      <c r="A10" s="223">
        <v>6</v>
      </c>
      <c r="B10" s="218">
        <v>31</v>
      </c>
      <c r="C10" s="219">
        <v>270</v>
      </c>
    </row>
    <row r="11" spans="1:3" ht="12.75">
      <c r="A11" s="224" t="s">
        <v>166</v>
      </c>
      <c r="B11" s="220">
        <v>190</v>
      </c>
      <c r="C11" s="221">
        <v>1905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36">
      <selection activeCell="B56" sqref="B56"/>
    </sheetView>
  </sheetViews>
  <sheetFormatPr defaultColWidth="9.00390625" defaultRowHeight="12.75"/>
  <cols>
    <col min="1" max="1" width="47.75390625" style="0" customWidth="1"/>
    <col min="2" max="2" width="67.625" style="0" bestFit="1" customWidth="1"/>
    <col min="3" max="3" width="18.00390625" style="0" customWidth="1"/>
    <col min="4" max="4" width="20.375" style="0" bestFit="1" customWidth="1"/>
    <col min="5" max="5" width="21.625" style="0" bestFit="1" customWidth="1"/>
  </cols>
  <sheetData>
    <row r="1" spans="1:13" ht="14.25">
      <c r="A1" s="210" t="s">
        <v>127</v>
      </c>
      <c r="B1" s="210" t="s">
        <v>128</v>
      </c>
      <c r="C1" s="211" t="s">
        <v>123</v>
      </c>
      <c r="D1" s="210" t="s">
        <v>43</v>
      </c>
      <c r="E1" s="210" t="s">
        <v>44</v>
      </c>
      <c r="F1" s="210" t="s">
        <v>126</v>
      </c>
      <c r="G1" s="210" t="s">
        <v>165</v>
      </c>
      <c r="L1" t="s">
        <v>43</v>
      </c>
      <c r="M1" t="s">
        <v>44</v>
      </c>
    </row>
    <row r="2" spans="1:12" ht="12.75">
      <c r="A2" t="s">
        <v>153</v>
      </c>
      <c r="B2" t="s">
        <v>79</v>
      </c>
      <c r="C2" s="209">
        <v>2</v>
      </c>
      <c r="D2" s="209">
        <v>3</v>
      </c>
      <c r="E2" s="209"/>
      <c r="F2">
        <v>30</v>
      </c>
      <c r="G2" s="209">
        <f>SUM(D2:E2)</f>
        <v>3</v>
      </c>
      <c r="J2" s="182" t="s">
        <v>125</v>
      </c>
      <c r="K2">
        <v>3</v>
      </c>
      <c r="L2" t="str">
        <f>_xlfn.CONCAT(J2,K2)</f>
        <v>=3</v>
      </c>
    </row>
    <row r="3" spans="1:13" ht="12.75">
      <c r="A3" t="s">
        <v>153</v>
      </c>
      <c r="B3" t="s">
        <v>80</v>
      </c>
      <c r="C3" s="209">
        <v>2</v>
      </c>
      <c r="D3" s="209"/>
      <c r="E3" s="181">
        <v>2</v>
      </c>
      <c r="F3">
        <v>30</v>
      </c>
      <c r="G3" s="209">
        <f aca="true" t="shared" si="0" ref="G3:G58">SUM(D3:E3)</f>
        <v>2</v>
      </c>
      <c r="M3" t="str">
        <f>L2</f>
        <v>=3</v>
      </c>
    </row>
    <row r="4" spans="1:7" ht="12.75">
      <c r="A4" t="s">
        <v>153</v>
      </c>
      <c r="B4" t="s">
        <v>81</v>
      </c>
      <c r="C4" s="209">
        <v>3</v>
      </c>
      <c r="D4" s="209"/>
      <c r="E4" s="181">
        <v>2</v>
      </c>
      <c r="F4">
        <v>30</v>
      </c>
      <c r="G4" s="209">
        <f t="shared" si="0"/>
        <v>2</v>
      </c>
    </row>
    <row r="5" spans="1:7" ht="12.75">
      <c r="A5" t="s">
        <v>153</v>
      </c>
      <c r="B5" t="s">
        <v>82</v>
      </c>
      <c r="C5" s="209">
        <v>4</v>
      </c>
      <c r="D5" s="209">
        <v>1</v>
      </c>
      <c r="E5" s="209"/>
      <c r="F5">
        <v>30</v>
      </c>
      <c r="G5" s="209">
        <f t="shared" si="0"/>
        <v>1</v>
      </c>
    </row>
    <row r="6" spans="1:7" ht="12.75">
      <c r="A6" t="s">
        <v>153</v>
      </c>
      <c r="B6" t="s">
        <v>83</v>
      </c>
      <c r="C6" s="209">
        <v>4</v>
      </c>
      <c r="D6" s="209">
        <v>2</v>
      </c>
      <c r="E6" s="209"/>
      <c r="F6">
        <v>30</v>
      </c>
      <c r="G6" s="209">
        <f t="shared" si="0"/>
        <v>2</v>
      </c>
    </row>
    <row r="7" spans="1:7" ht="12.75">
      <c r="A7" t="s">
        <v>153</v>
      </c>
      <c r="B7" t="s">
        <v>85</v>
      </c>
      <c r="C7" s="209">
        <v>2</v>
      </c>
      <c r="D7" s="209"/>
      <c r="E7" s="181">
        <v>2</v>
      </c>
      <c r="F7">
        <v>30</v>
      </c>
      <c r="G7" s="209">
        <f t="shared" si="0"/>
        <v>2</v>
      </c>
    </row>
    <row r="8" spans="1:7" ht="12.75">
      <c r="A8" t="s">
        <v>153</v>
      </c>
      <c r="B8" t="s">
        <v>88</v>
      </c>
      <c r="C8" s="209">
        <v>3</v>
      </c>
      <c r="D8" s="209">
        <v>3</v>
      </c>
      <c r="E8" s="209"/>
      <c r="F8">
        <v>30</v>
      </c>
      <c r="G8" s="209">
        <f t="shared" si="0"/>
        <v>3</v>
      </c>
    </row>
    <row r="9" spans="1:7" ht="12.75">
      <c r="A9" t="s">
        <v>153</v>
      </c>
      <c r="B9" t="s">
        <v>87</v>
      </c>
      <c r="C9" s="209">
        <v>2</v>
      </c>
      <c r="D9" s="209">
        <v>4</v>
      </c>
      <c r="E9" s="209"/>
      <c r="F9">
        <v>30</v>
      </c>
      <c r="G9" s="209">
        <f t="shared" si="0"/>
        <v>4</v>
      </c>
    </row>
    <row r="10" spans="1:7" ht="12.75">
      <c r="A10" t="s">
        <v>153</v>
      </c>
      <c r="B10" t="s">
        <v>86</v>
      </c>
      <c r="C10" s="209">
        <v>3</v>
      </c>
      <c r="D10" s="209"/>
      <c r="E10" s="181">
        <v>1</v>
      </c>
      <c r="F10">
        <v>15</v>
      </c>
      <c r="G10" s="209">
        <f t="shared" si="0"/>
        <v>1</v>
      </c>
    </row>
    <row r="11" spans="1:7" ht="12.75">
      <c r="A11" t="s">
        <v>153</v>
      </c>
      <c r="B11" t="s">
        <v>84</v>
      </c>
      <c r="C11" s="209">
        <v>2</v>
      </c>
      <c r="D11" s="209"/>
      <c r="E11" s="181">
        <v>6</v>
      </c>
      <c r="F11">
        <v>30</v>
      </c>
      <c r="G11" s="209">
        <f t="shared" si="0"/>
        <v>6</v>
      </c>
    </row>
    <row r="12" spans="1:7" ht="12.75">
      <c r="A12" t="s">
        <v>153</v>
      </c>
      <c r="B12" t="s">
        <v>155</v>
      </c>
      <c r="C12" s="209">
        <v>4</v>
      </c>
      <c r="D12" s="209"/>
      <c r="E12" s="181">
        <v>6</v>
      </c>
      <c r="F12">
        <v>30</v>
      </c>
      <c r="G12" s="209">
        <f t="shared" si="0"/>
        <v>6</v>
      </c>
    </row>
    <row r="13" spans="1:7" ht="12.75">
      <c r="A13" t="s">
        <v>153</v>
      </c>
      <c r="B13" t="s">
        <v>133</v>
      </c>
      <c r="C13" s="209">
        <v>3</v>
      </c>
      <c r="D13" s="209">
        <v>3</v>
      </c>
      <c r="E13" s="209"/>
      <c r="F13">
        <v>30</v>
      </c>
      <c r="G13" s="209">
        <f t="shared" si="0"/>
        <v>3</v>
      </c>
    </row>
    <row r="14" spans="1:7" ht="12.75">
      <c r="A14" t="s">
        <v>153</v>
      </c>
      <c r="B14" t="s">
        <v>136</v>
      </c>
      <c r="C14" s="209">
        <v>3</v>
      </c>
      <c r="D14" s="209"/>
      <c r="E14" s="181">
        <v>6</v>
      </c>
      <c r="F14">
        <v>30</v>
      </c>
      <c r="G14" s="209">
        <f t="shared" si="0"/>
        <v>6</v>
      </c>
    </row>
    <row r="15" spans="1:7" ht="12.75">
      <c r="A15" t="s">
        <v>153</v>
      </c>
      <c r="B15" t="s">
        <v>132</v>
      </c>
      <c r="C15" s="209">
        <v>2</v>
      </c>
      <c r="D15" s="209"/>
      <c r="E15" s="181">
        <v>4</v>
      </c>
      <c r="F15">
        <v>30</v>
      </c>
      <c r="G15" s="209">
        <f t="shared" si="0"/>
        <v>4</v>
      </c>
    </row>
    <row r="16" spans="1:7" ht="12.75">
      <c r="A16" t="s">
        <v>153</v>
      </c>
      <c r="B16" t="s">
        <v>147</v>
      </c>
      <c r="C16" s="209">
        <v>3</v>
      </c>
      <c r="D16" s="209"/>
      <c r="E16" s="181">
        <v>2</v>
      </c>
      <c r="F16">
        <v>30</v>
      </c>
      <c r="G16" s="209">
        <f t="shared" si="0"/>
        <v>2</v>
      </c>
    </row>
    <row r="17" spans="1:7" ht="12.75">
      <c r="A17" t="s">
        <v>153</v>
      </c>
      <c r="B17" t="s">
        <v>134</v>
      </c>
      <c r="C17" s="209">
        <v>4</v>
      </c>
      <c r="D17" s="209">
        <v>2</v>
      </c>
      <c r="E17" s="209"/>
      <c r="F17">
        <v>30</v>
      </c>
      <c r="G17" s="209">
        <f t="shared" si="0"/>
        <v>2</v>
      </c>
    </row>
    <row r="18" spans="1:7" ht="12.75">
      <c r="A18" t="s">
        <v>154</v>
      </c>
      <c r="B18" t="s">
        <v>75</v>
      </c>
      <c r="C18" s="209">
        <v>4</v>
      </c>
      <c r="D18" s="209"/>
      <c r="E18" s="181">
        <v>2</v>
      </c>
      <c r="F18">
        <v>30</v>
      </c>
      <c r="G18" s="209">
        <f t="shared" si="0"/>
        <v>2</v>
      </c>
    </row>
    <row r="19" spans="1:7" ht="12.75">
      <c r="A19" t="s">
        <v>154</v>
      </c>
      <c r="B19" t="s">
        <v>69</v>
      </c>
      <c r="C19" s="209">
        <v>3</v>
      </c>
      <c r="D19" s="209">
        <v>1</v>
      </c>
      <c r="E19" s="209"/>
      <c r="F19">
        <v>30</v>
      </c>
      <c r="G19" s="209">
        <f t="shared" si="0"/>
        <v>1</v>
      </c>
    </row>
    <row r="20" spans="1:7" ht="12.75">
      <c r="A20" t="s">
        <v>154</v>
      </c>
      <c r="B20" t="s">
        <v>70</v>
      </c>
      <c r="C20" s="209">
        <v>1</v>
      </c>
      <c r="D20" s="209"/>
      <c r="E20" s="181">
        <v>1</v>
      </c>
      <c r="F20">
        <v>15</v>
      </c>
      <c r="G20" s="209">
        <f t="shared" si="0"/>
        <v>1</v>
      </c>
    </row>
    <row r="21" spans="1:7" ht="12.75">
      <c r="A21" t="s">
        <v>154</v>
      </c>
      <c r="B21" t="s">
        <v>145</v>
      </c>
      <c r="C21" s="209">
        <v>3</v>
      </c>
      <c r="D21" s="181">
        <v>1</v>
      </c>
      <c r="E21" s="209"/>
      <c r="F21">
        <v>30</v>
      </c>
      <c r="G21" s="209">
        <f t="shared" si="0"/>
        <v>1</v>
      </c>
    </row>
    <row r="22" spans="1:7" ht="12.75">
      <c r="A22" t="s">
        <v>154</v>
      </c>
      <c r="B22" t="s">
        <v>77</v>
      </c>
      <c r="C22" s="209">
        <v>3</v>
      </c>
      <c r="D22" s="209"/>
      <c r="E22" s="181">
        <v>3</v>
      </c>
      <c r="F22">
        <v>30</v>
      </c>
      <c r="G22" s="209">
        <f t="shared" si="0"/>
        <v>3</v>
      </c>
    </row>
    <row r="23" spans="1:7" ht="12.75">
      <c r="A23" t="s">
        <v>154</v>
      </c>
      <c r="B23" t="s">
        <v>146</v>
      </c>
      <c r="C23" s="209">
        <v>3</v>
      </c>
      <c r="D23" s="209"/>
      <c r="E23" s="181">
        <v>1</v>
      </c>
      <c r="F23">
        <v>30</v>
      </c>
      <c r="G23" s="209">
        <f t="shared" si="0"/>
        <v>1</v>
      </c>
    </row>
    <row r="24" spans="1:7" ht="12.75">
      <c r="A24" t="s">
        <v>154</v>
      </c>
      <c r="B24" t="s">
        <v>72</v>
      </c>
      <c r="C24" s="209">
        <v>3</v>
      </c>
      <c r="D24" s="209"/>
      <c r="E24" s="181">
        <v>5</v>
      </c>
      <c r="F24">
        <v>30</v>
      </c>
      <c r="G24" s="209">
        <f t="shared" si="0"/>
        <v>5</v>
      </c>
    </row>
    <row r="25" spans="1:7" ht="12.75">
      <c r="A25" t="s">
        <v>154</v>
      </c>
      <c r="B25" t="s">
        <v>73</v>
      </c>
      <c r="C25" s="209">
        <v>3</v>
      </c>
      <c r="D25" s="181">
        <v>5</v>
      </c>
      <c r="E25" s="209"/>
      <c r="F25">
        <v>30</v>
      </c>
      <c r="G25" s="209">
        <f t="shared" si="0"/>
        <v>5</v>
      </c>
    </row>
    <row r="26" spans="1:7" ht="12.75">
      <c r="A26" t="s">
        <v>154</v>
      </c>
      <c r="B26" t="s">
        <v>71</v>
      </c>
      <c r="C26" s="209">
        <v>3</v>
      </c>
      <c r="D26" s="209">
        <v>2</v>
      </c>
      <c r="E26" s="209"/>
      <c r="F26">
        <v>30</v>
      </c>
      <c r="G26" s="209">
        <f t="shared" si="0"/>
        <v>2</v>
      </c>
    </row>
    <row r="27" spans="1:7" ht="12.75">
      <c r="A27" t="s">
        <v>78</v>
      </c>
      <c r="B27" t="s">
        <v>76</v>
      </c>
      <c r="C27" s="209">
        <v>3</v>
      </c>
      <c r="D27" s="209"/>
      <c r="E27" s="181">
        <v>1</v>
      </c>
      <c r="F27">
        <v>30</v>
      </c>
      <c r="G27" s="209">
        <f t="shared" si="0"/>
        <v>1</v>
      </c>
    </row>
    <row r="28" spans="1:7" ht="12.75">
      <c r="A28" t="s">
        <v>78</v>
      </c>
      <c r="B28" t="s">
        <v>144</v>
      </c>
      <c r="C28" s="209">
        <v>3</v>
      </c>
      <c r="D28" s="209"/>
      <c r="E28" s="181">
        <v>4</v>
      </c>
      <c r="F28">
        <v>30</v>
      </c>
      <c r="G28" s="209">
        <f t="shared" si="0"/>
        <v>4</v>
      </c>
    </row>
    <row r="29" spans="1:7" ht="12.75">
      <c r="A29" t="s">
        <v>78</v>
      </c>
      <c r="B29" t="s">
        <v>131</v>
      </c>
      <c r="C29" s="209">
        <v>4</v>
      </c>
      <c r="D29" s="209">
        <v>1</v>
      </c>
      <c r="E29" s="209"/>
      <c r="F29">
        <v>30</v>
      </c>
      <c r="G29" s="209">
        <f t="shared" si="0"/>
        <v>1</v>
      </c>
    </row>
    <row r="30" spans="1:7" ht="12.75">
      <c r="A30" t="s">
        <v>78</v>
      </c>
      <c r="B30" t="s">
        <v>135</v>
      </c>
      <c r="C30" s="209">
        <v>3</v>
      </c>
      <c r="D30" s="209"/>
      <c r="E30" s="181">
        <v>6</v>
      </c>
      <c r="F30">
        <v>30</v>
      </c>
      <c r="G30" s="209">
        <f t="shared" si="0"/>
        <v>6</v>
      </c>
    </row>
    <row r="31" spans="1:7" ht="12.75">
      <c r="A31" t="s">
        <v>78</v>
      </c>
      <c r="B31" t="s">
        <v>74</v>
      </c>
      <c r="C31" s="209">
        <v>3</v>
      </c>
      <c r="D31" s="209"/>
      <c r="E31" s="181">
        <v>4</v>
      </c>
      <c r="F31">
        <v>30</v>
      </c>
      <c r="G31" s="209">
        <f t="shared" si="0"/>
        <v>4</v>
      </c>
    </row>
    <row r="32" spans="1:7" ht="12.75">
      <c r="A32" t="s">
        <v>89</v>
      </c>
      <c r="B32" t="s">
        <v>90</v>
      </c>
      <c r="C32" s="209"/>
      <c r="D32" s="209"/>
      <c r="E32" s="181">
        <v>1</v>
      </c>
      <c r="F32">
        <v>30</v>
      </c>
      <c r="G32" s="209">
        <f t="shared" si="0"/>
        <v>1</v>
      </c>
    </row>
    <row r="33" spans="1:7" ht="12.75">
      <c r="A33" t="s">
        <v>89</v>
      </c>
      <c r="B33" t="s">
        <v>91</v>
      </c>
      <c r="C33" s="209"/>
      <c r="D33" s="209"/>
      <c r="E33" s="181">
        <v>2</v>
      </c>
      <c r="F33">
        <v>30</v>
      </c>
      <c r="G33" s="209">
        <f t="shared" si="0"/>
        <v>2</v>
      </c>
    </row>
    <row r="34" spans="1:7" ht="12.75">
      <c r="A34" t="s">
        <v>92</v>
      </c>
      <c r="B34" t="s">
        <v>93</v>
      </c>
      <c r="C34" s="209">
        <v>3</v>
      </c>
      <c r="D34" s="209"/>
      <c r="E34" s="181">
        <v>3</v>
      </c>
      <c r="F34">
        <v>30</v>
      </c>
      <c r="G34" s="209">
        <f t="shared" si="0"/>
        <v>3</v>
      </c>
    </row>
    <row r="35" spans="1:7" ht="12.75">
      <c r="A35" t="s">
        <v>92</v>
      </c>
      <c r="B35" t="s">
        <v>94</v>
      </c>
      <c r="C35" s="209">
        <v>3</v>
      </c>
      <c r="D35" s="209"/>
      <c r="E35" s="181">
        <v>4</v>
      </c>
      <c r="F35">
        <v>30</v>
      </c>
      <c r="G35" s="209">
        <f t="shared" si="0"/>
        <v>4</v>
      </c>
    </row>
    <row r="36" spans="1:7" ht="12.75">
      <c r="A36" t="s">
        <v>92</v>
      </c>
      <c r="B36" t="s">
        <v>95</v>
      </c>
      <c r="C36" s="209">
        <v>3</v>
      </c>
      <c r="D36" s="209"/>
      <c r="E36" s="181">
        <v>5</v>
      </c>
      <c r="F36">
        <v>30</v>
      </c>
      <c r="G36" s="209">
        <f t="shared" si="0"/>
        <v>5</v>
      </c>
    </row>
    <row r="37" spans="1:7" ht="12.75">
      <c r="A37" t="s">
        <v>92</v>
      </c>
      <c r="B37" t="s">
        <v>96</v>
      </c>
      <c r="C37" s="209">
        <v>3</v>
      </c>
      <c r="D37" s="209"/>
      <c r="E37" s="181">
        <v>6</v>
      </c>
      <c r="F37">
        <v>30</v>
      </c>
      <c r="G37" s="209">
        <f t="shared" si="0"/>
        <v>6</v>
      </c>
    </row>
    <row r="38" spans="1:7" ht="12.75">
      <c r="A38" t="s">
        <v>97</v>
      </c>
      <c r="B38" t="s">
        <v>124</v>
      </c>
      <c r="C38" s="209">
        <v>3</v>
      </c>
      <c r="D38" s="209"/>
      <c r="E38" s="181">
        <v>3</v>
      </c>
      <c r="F38">
        <v>30</v>
      </c>
      <c r="G38" s="209">
        <f t="shared" si="0"/>
        <v>3</v>
      </c>
    </row>
    <row r="39" spans="1:7" ht="12.75">
      <c r="A39" t="s">
        <v>97</v>
      </c>
      <c r="B39" t="s">
        <v>105</v>
      </c>
      <c r="C39" s="209">
        <v>3</v>
      </c>
      <c r="D39" s="209"/>
      <c r="E39" s="181">
        <v>5</v>
      </c>
      <c r="F39">
        <v>30</v>
      </c>
      <c r="G39" s="209">
        <f t="shared" si="0"/>
        <v>5</v>
      </c>
    </row>
    <row r="40" spans="1:7" ht="12.75">
      <c r="A40" t="s">
        <v>97</v>
      </c>
      <c r="B40" t="s">
        <v>98</v>
      </c>
      <c r="C40" s="209">
        <v>1</v>
      </c>
      <c r="D40" s="209"/>
      <c r="E40" s="181">
        <v>1</v>
      </c>
      <c r="F40">
        <v>15</v>
      </c>
      <c r="G40" s="209">
        <f t="shared" si="0"/>
        <v>1</v>
      </c>
    </row>
    <row r="41" spans="1:7" ht="12.75">
      <c r="A41" t="s">
        <v>97</v>
      </c>
      <c r="B41" t="s">
        <v>99</v>
      </c>
      <c r="C41" s="209">
        <v>3</v>
      </c>
      <c r="D41" s="209"/>
      <c r="E41" s="181">
        <v>6</v>
      </c>
      <c r="F41">
        <v>30</v>
      </c>
      <c r="G41" s="209">
        <f t="shared" si="0"/>
        <v>6</v>
      </c>
    </row>
    <row r="42" spans="1:7" ht="12.75">
      <c r="A42" t="s">
        <v>97</v>
      </c>
      <c r="B42" t="s">
        <v>100</v>
      </c>
      <c r="C42" s="209">
        <v>2</v>
      </c>
      <c r="D42" s="209"/>
      <c r="E42" s="181">
        <v>2</v>
      </c>
      <c r="F42">
        <v>30</v>
      </c>
      <c r="G42" s="209">
        <f t="shared" si="0"/>
        <v>2</v>
      </c>
    </row>
    <row r="43" spans="1:7" ht="12.75">
      <c r="A43" t="s">
        <v>97</v>
      </c>
      <c r="B43" t="s">
        <v>101</v>
      </c>
      <c r="C43" s="209">
        <v>5</v>
      </c>
      <c r="D43" s="209"/>
      <c r="E43" s="181">
        <v>5</v>
      </c>
      <c r="F43">
        <v>30</v>
      </c>
      <c r="G43" s="209">
        <f t="shared" si="0"/>
        <v>5</v>
      </c>
    </row>
    <row r="44" spans="1:7" ht="12.75">
      <c r="A44" t="s">
        <v>97</v>
      </c>
      <c r="B44" t="s">
        <v>102</v>
      </c>
      <c r="C44" s="209">
        <v>5</v>
      </c>
      <c r="D44" s="209"/>
      <c r="E44" s="181">
        <v>6</v>
      </c>
      <c r="F44">
        <v>30</v>
      </c>
      <c r="G44" s="209">
        <f t="shared" si="0"/>
        <v>6</v>
      </c>
    </row>
    <row r="45" spans="1:7" ht="12.75">
      <c r="A45" t="s">
        <v>35</v>
      </c>
      <c r="B45" t="s">
        <v>103</v>
      </c>
      <c r="C45" s="209">
        <v>3</v>
      </c>
      <c r="D45" s="209"/>
      <c r="E45" s="181">
        <v>3</v>
      </c>
      <c r="F45">
        <v>30</v>
      </c>
      <c r="G45" s="209">
        <f t="shared" si="0"/>
        <v>3</v>
      </c>
    </row>
    <row r="46" spans="1:7" ht="12.75">
      <c r="A46" t="s">
        <v>35</v>
      </c>
      <c r="B46" t="s">
        <v>143</v>
      </c>
      <c r="C46" s="209">
        <v>3</v>
      </c>
      <c r="D46" s="209"/>
      <c r="E46" s="181">
        <v>3</v>
      </c>
      <c r="F46">
        <v>30</v>
      </c>
      <c r="G46" s="209">
        <f t="shared" si="0"/>
        <v>3</v>
      </c>
    </row>
    <row r="47" spans="1:7" ht="12.75">
      <c r="A47" t="s">
        <v>35</v>
      </c>
      <c r="B47" t="s">
        <v>137</v>
      </c>
      <c r="C47" s="209">
        <v>4</v>
      </c>
      <c r="D47" s="209"/>
      <c r="E47" s="181">
        <v>4</v>
      </c>
      <c r="F47">
        <v>30</v>
      </c>
      <c r="G47" s="209">
        <f t="shared" si="0"/>
        <v>4</v>
      </c>
    </row>
    <row r="48" spans="1:7" ht="12.75">
      <c r="A48" t="s">
        <v>35</v>
      </c>
      <c r="B48" t="s">
        <v>156</v>
      </c>
      <c r="C48" s="209">
        <v>4</v>
      </c>
      <c r="D48" s="209">
        <v>4</v>
      </c>
      <c r="E48" s="209"/>
      <c r="F48">
        <v>30</v>
      </c>
      <c r="G48" s="209">
        <f t="shared" si="0"/>
        <v>4</v>
      </c>
    </row>
    <row r="49" spans="1:7" ht="12.75">
      <c r="A49" t="s">
        <v>35</v>
      </c>
      <c r="B49" t="s">
        <v>157</v>
      </c>
      <c r="C49" s="209">
        <v>4</v>
      </c>
      <c r="D49" s="209"/>
      <c r="E49" s="181">
        <v>5</v>
      </c>
      <c r="F49">
        <v>30</v>
      </c>
      <c r="G49" s="209">
        <f t="shared" si="0"/>
        <v>5</v>
      </c>
    </row>
    <row r="50" spans="1:7" ht="12.75">
      <c r="A50" t="s">
        <v>35</v>
      </c>
      <c r="B50" t="s">
        <v>158</v>
      </c>
      <c r="C50" s="209">
        <v>4</v>
      </c>
      <c r="D50" s="209"/>
      <c r="E50" s="181">
        <v>5</v>
      </c>
      <c r="F50">
        <v>30</v>
      </c>
      <c r="G50" s="209">
        <f t="shared" si="0"/>
        <v>5</v>
      </c>
    </row>
    <row r="51" spans="1:7" ht="12.75">
      <c r="A51" t="s">
        <v>35</v>
      </c>
      <c r="B51" t="s">
        <v>149</v>
      </c>
      <c r="C51" s="209">
        <v>4</v>
      </c>
      <c r="D51" s="209"/>
      <c r="E51" s="181">
        <v>6</v>
      </c>
      <c r="F51">
        <v>30</v>
      </c>
      <c r="G51" s="209">
        <f t="shared" si="0"/>
        <v>6</v>
      </c>
    </row>
    <row r="52" spans="1:7" ht="12.75">
      <c r="A52" t="s">
        <v>164</v>
      </c>
      <c r="B52" t="s">
        <v>138</v>
      </c>
      <c r="C52" s="209">
        <v>3</v>
      </c>
      <c r="D52" s="209"/>
      <c r="E52" s="181">
        <v>3</v>
      </c>
      <c r="F52">
        <v>30</v>
      </c>
      <c r="G52" s="209">
        <f t="shared" si="0"/>
        <v>3</v>
      </c>
    </row>
    <row r="53" spans="1:7" ht="12.75">
      <c r="A53" t="s">
        <v>164</v>
      </c>
      <c r="B53" t="s">
        <v>106</v>
      </c>
      <c r="C53" s="209">
        <v>3</v>
      </c>
      <c r="D53" s="209"/>
      <c r="E53" s="181">
        <v>3</v>
      </c>
      <c r="F53">
        <v>30</v>
      </c>
      <c r="G53" s="209">
        <f t="shared" si="0"/>
        <v>3</v>
      </c>
    </row>
    <row r="54" spans="1:7" ht="12.75">
      <c r="A54" t="s">
        <v>164</v>
      </c>
      <c r="B54" t="s">
        <v>148</v>
      </c>
      <c r="C54" s="209">
        <v>4</v>
      </c>
      <c r="D54" s="209"/>
      <c r="E54" s="181">
        <v>4</v>
      </c>
      <c r="F54">
        <v>30</v>
      </c>
      <c r="G54" s="209">
        <f t="shared" si="0"/>
        <v>4</v>
      </c>
    </row>
    <row r="55" spans="1:7" ht="12.75">
      <c r="A55" t="s">
        <v>164</v>
      </c>
      <c r="B55" t="s">
        <v>107</v>
      </c>
      <c r="C55" s="209">
        <v>4</v>
      </c>
      <c r="D55" s="209">
        <v>4</v>
      </c>
      <c r="E55" s="209"/>
      <c r="F55">
        <v>30</v>
      </c>
      <c r="G55" s="209">
        <f t="shared" si="0"/>
        <v>4</v>
      </c>
    </row>
    <row r="56" spans="1:7" ht="12.75">
      <c r="A56" t="s">
        <v>164</v>
      </c>
      <c r="B56" t="s">
        <v>140</v>
      </c>
      <c r="C56" s="209">
        <v>4</v>
      </c>
      <c r="D56" s="209"/>
      <c r="E56" s="181">
        <v>5</v>
      </c>
      <c r="F56">
        <v>30</v>
      </c>
      <c r="G56" s="209">
        <f t="shared" si="0"/>
        <v>5</v>
      </c>
    </row>
    <row r="57" spans="1:7" ht="12.75">
      <c r="A57" t="s">
        <v>164</v>
      </c>
      <c r="B57" t="s">
        <v>150</v>
      </c>
      <c r="C57" s="209">
        <v>4</v>
      </c>
      <c r="D57" s="209"/>
      <c r="E57" s="181">
        <v>5</v>
      </c>
      <c r="F57">
        <v>30</v>
      </c>
      <c r="G57" s="209">
        <f t="shared" si="0"/>
        <v>5</v>
      </c>
    </row>
    <row r="58" spans="1:7" ht="12.75">
      <c r="A58" t="s">
        <v>164</v>
      </c>
      <c r="B58" t="s">
        <v>108</v>
      </c>
      <c r="C58" s="209">
        <v>4</v>
      </c>
      <c r="D58" s="209"/>
      <c r="E58" s="181">
        <v>6</v>
      </c>
      <c r="F58">
        <v>30</v>
      </c>
      <c r="G58" s="209">
        <f t="shared" si="0"/>
        <v>6</v>
      </c>
    </row>
    <row r="59" spans="1:7" ht="12.75">
      <c r="A59" t="s">
        <v>163</v>
      </c>
      <c r="B59" t="s">
        <v>115</v>
      </c>
      <c r="C59" s="209">
        <v>2</v>
      </c>
      <c r="D59" s="209"/>
      <c r="E59" s="209">
        <v>1</v>
      </c>
      <c r="F59">
        <v>30</v>
      </c>
      <c r="G59" s="209">
        <f aca="true" t="shared" si="1" ref="G59:G66">SUM(D59:E59)</f>
        <v>1</v>
      </c>
    </row>
    <row r="60" spans="1:7" ht="12.75">
      <c r="A60" t="s">
        <v>163</v>
      </c>
      <c r="B60" t="s">
        <v>116</v>
      </c>
      <c r="C60" s="209">
        <v>2</v>
      </c>
      <c r="D60" s="209"/>
      <c r="E60" s="209">
        <v>2</v>
      </c>
      <c r="F60">
        <v>30</v>
      </c>
      <c r="G60" s="209">
        <f t="shared" si="1"/>
        <v>2</v>
      </c>
    </row>
    <row r="61" spans="1:7" ht="12.75">
      <c r="A61" t="s">
        <v>163</v>
      </c>
      <c r="B61" t="s">
        <v>117</v>
      </c>
      <c r="C61" s="209">
        <v>2</v>
      </c>
      <c r="D61" s="209"/>
      <c r="E61" s="209">
        <v>3</v>
      </c>
      <c r="F61">
        <v>30</v>
      </c>
      <c r="G61" s="209">
        <f t="shared" si="1"/>
        <v>3</v>
      </c>
    </row>
    <row r="62" spans="1:7" ht="12.75">
      <c r="A62" t="s">
        <v>163</v>
      </c>
      <c r="B62" t="s">
        <v>118</v>
      </c>
      <c r="C62" s="209">
        <v>2</v>
      </c>
      <c r="D62" s="209">
        <v>4</v>
      </c>
      <c r="E62" s="209"/>
      <c r="F62">
        <v>30</v>
      </c>
      <c r="G62" s="209">
        <f t="shared" si="1"/>
        <v>4</v>
      </c>
    </row>
    <row r="63" spans="1:7" ht="12.75">
      <c r="A63" t="s">
        <v>163</v>
      </c>
      <c r="B63" t="s">
        <v>119</v>
      </c>
      <c r="C63" s="209">
        <v>2</v>
      </c>
      <c r="D63" s="209"/>
      <c r="E63" s="209">
        <v>1</v>
      </c>
      <c r="F63">
        <v>30</v>
      </c>
      <c r="G63" s="209">
        <f t="shared" si="1"/>
        <v>1</v>
      </c>
    </row>
    <row r="64" spans="1:7" ht="12.75">
      <c r="A64" t="s">
        <v>163</v>
      </c>
      <c r="B64" t="s">
        <v>120</v>
      </c>
      <c r="C64" s="209">
        <v>2</v>
      </c>
      <c r="D64" s="209"/>
      <c r="E64" s="209">
        <v>2</v>
      </c>
      <c r="F64">
        <v>30</v>
      </c>
      <c r="G64" s="209">
        <f t="shared" si="1"/>
        <v>2</v>
      </c>
    </row>
    <row r="65" spans="1:7" ht="12.75">
      <c r="A65" t="s">
        <v>163</v>
      </c>
      <c r="B65" t="s">
        <v>121</v>
      </c>
      <c r="C65" s="209">
        <v>2</v>
      </c>
      <c r="D65" s="209"/>
      <c r="E65" s="209">
        <v>3</v>
      </c>
      <c r="F65">
        <v>30</v>
      </c>
      <c r="G65" s="209">
        <f t="shared" si="1"/>
        <v>3</v>
      </c>
    </row>
    <row r="66" spans="1:7" ht="13.5" customHeight="1">
      <c r="A66" t="s">
        <v>163</v>
      </c>
      <c r="B66" t="s">
        <v>122</v>
      </c>
      <c r="C66" s="209">
        <v>2</v>
      </c>
      <c r="D66" s="209">
        <v>4</v>
      </c>
      <c r="E66" s="209"/>
      <c r="F66">
        <v>30</v>
      </c>
      <c r="G66" s="209">
        <f t="shared" si="1"/>
        <v>4</v>
      </c>
    </row>
  </sheetData>
  <sheetProtection/>
  <printOptions/>
  <pageMargins left="0.7" right="0.7" top="0.75" bottom="0.75" header="0.3" footer="0.3"/>
  <pageSetup orientation="portrait" paperSize="9" r:id="rId1"/>
  <ignoredErrors>
    <ignoredError sqref="G2 G3:G58 G59:G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Wioletta Szulc</cp:lastModifiedBy>
  <cp:lastPrinted>2022-07-06T08:07:18Z</cp:lastPrinted>
  <dcterms:created xsi:type="dcterms:W3CDTF">1998-05-26T18:21:06Z</dcterms:created>
  <dcterms:modified xsi:type="dcterms:W3CDTF">2024-01-17T10:16:11Z</dcterms:modified>
  <cp:category/>
  <cp:version/>
  <cp:contentType/>
  <cp:contentStatus/>
</cp:coreProperties>
</file>