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920" tabRatio="325" firstSheet="2" activeTab="2"/>
  </bookViews>
  <sheets>
    <sheet name="program_wzór" sheetId="1" state="hidden" r:id="rId1"/>
    <sheet name="projekt program" sheetId="2" state="hidden" r:id="rId2"/>
    <sheet name="harmonogram" sheetId="3" r:id="rId3"/>
    <sheet name="Arkusz2" sheetId="4" r:id="rId4"/>
    <sheet name="Arkusz1" sheetId="5" r:id="rId5"/>
  </sheets>
  <definedNames>
    <definedName name="_xlfn.IFERROR" hidden="1">#NAME?</definedName>
    <definedName name="CRITERIA" localSheetId="4">'Arkusz1'!$K$4:$L$6</definedName>
    <definedName name="_xlnm.Print_Area" localSheetId="2">#N/A</definedName>
    <definedName name="_xlnm.Print_Area" localSheetId="0">#N/A</definedName>
    <definedName name="_xlnm.Print_Area" localSheetId="1">#N/A</definedName>
  </definedNames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W10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<sst xmlns="http://schemas.openxmlformats.org/spreadsheetml/2006/main" count="491" uniqueCount="238">
  <si>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</si>
  <si>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</si>
  <si>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</si>
  <si>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</si>
  <si>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</si>
  <si>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</si>
  <si>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</si>
  <si>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</si>
  <si>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</si>
  <si>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</si>
  <si>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</si>
  <si>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</si>
  <si>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</si>
  <si>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</si>
  <si>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</si>
  <si>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</si>
  <si>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</si>
  <si>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</si>
  <si>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</si>
  <si>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</si>
  <si>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</si>
  <si>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</si>
  <si>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</si>
  <si>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</si>
  <si>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</si>
  <si>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</si>
  <si>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</si>
  <si>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</si>
  <si>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</si>
  <si>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</si>
  <si>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</si>
  <si>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</si>
  <si>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</si>
  <si>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</si>
  <si>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</si>
  <si>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</si>
  <si>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</si>
  <si>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</si>
  <si>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</si>
  <si>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</si>
  <si>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</si>
  <si>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</si>
  <si>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</si>
  <si>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</si>
  <si>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</si>
  <si>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</si>
  <si>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</si>
  <si>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</si>
  <si>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</si>
  <si>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</si>
  <si>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</si>
  <si>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</si>
  <si>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</si>
  <si>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</si>
  <si>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</si>
  <si>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</si>
  <si>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</si>
  <si>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</si>
  <si>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</si>
  <si>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</si>
  <si>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</si>
  <si>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</si>
  <si>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Załącznik nr 2
do Uchwały nr 3074 
Senatu Uniwersytetu w Białymstoku
z dnia 29 czerwca 2022 r.
„ Załącznik nr 4
do Uchwały nr 2633
Senatu Uniwersytetu w Białymstoku
z dnia 22 stycznia 2020 r.</t>
  </si>
  <si>
    <t>Harmonogram realizacji programu studiów obowiązującego od roku akademickiego 2024/2025</t>
  </si>
  <si>
    <t>Kierunek studiów: studia wschodnie</t>
  </si>
  <si>
    <t>Poziom studiów: I</t>
  </si>
  <si>
    <t>Profil studiów: ogólnoakademicki</t>
  </si>
  <si>
    <t>Forma studiów: stacjonarne</t>
  </si>
  <si>
    <t>Zaopiniowany na Radzie Wydziału Historii</t>
  </si>
  <si>
    <t>Obowiązuje od roku akademickiego: 2024/2025</t>
  </si>
  <si>
    <t>Grupa Zajęć_ 3 Moduł zajęć teoretyczno-warsztatowych</t>
  </si>
  <si>
    <t>Grupa Zajęć_ 4 Wychowanie fizyczne</t>
  </si>
  <si>
    <t>Grupa Zajęć_ 5 Moduł zajęć fakultatywnych</t>
  </si>
  <si>
    <t>Grupa Zajęć_ 6 Moduł zajęć językowych</t>
  </si>
  <si>
    <t>Ochrona praw własności intelektualnej</t>
  </si>
  <si>
    <t>Religie i systemy wierzeń Wschodu</t>
  </si>
  <si>
    <t>Objazd naukowy</t>
  </si>
  <si>
    <t>Przemiany cywilizacyjne Eurazji</t>
  </si>
  <si>
    <t>Polityka historyczna państw obszaru eurazjatyckiego</t>
  </si>
  <si>
    <t>Kolonializm i imperializm i ich konsekwencje na obszarze euroazjatyckim</t>
  </si>
  <si>
    <t>Historia Europy Wschodniej i Azji do 1917 r.</t>
  </si>
  <si>
    <t>Ekonomiczne uwarunkowania przemian cywilizacyjnych</t>
  </si>
  <si>
    <t>Wychowanie fizyczne I</t>
  </si>
  <si>
    <t>Wychowanie fizyczne II</t>
  </si>
  <si>
    <t>Zajęcia fakultatywne I</t>
  </si>
  <si>
    <t>Zajęcia fakultatywne II</t>
  </si>
  <si>
    <t>Zajęcia fakultatywne III</t>
  </si>
  <si>
    <t>Zajęcia fakultatywne IV (w języku obcym)</t>
  </si>
  <si>
    <t>Język zachodnioeuropejski I</t>
  </si>
  <si>
    <t>Język zachodnioeuropejski II</t>
  </si>
  <si>
    <t>Język zachodnioeuropejski III</t>
  </si>
  <si>
    <t>Język zachodnioeuropejski IV</t>
  </si>
  <si>
    <t>Język wschodnioeuropejski/dalekowschodni I</t>
  </si>
  <si>
    <t>Język wschodnioeuropejski/dalekowschodni II</t>
  </si>
  <si>
    <t>Język wschodnioeuropejski/dalekowschodni III</t>
  </si>
  <si>
    <t>Język wschodnioeuropejski/dalekowschodni IV</t>
  </si>
  <si>
    <t>Warsztat wschodoznawcy</t>
  </si>
  <si>
    <t>Technologie informacyjne</t>
  </si>
  <si>
    <t>Seminarium licencjackie I</t>
  </si>
  <si>
    <t>Seminarium licencjackie II</t>
  </si>
  <si>
    <t>Obserwatorium procesów migracyjnych na wschodnim pograniczu Polski</t>
  </si>
  <si>
    <t xml:space="preserve">Kompetencje międzykulturowe w pracy z migrantami i uchodźcami </t>
  </si>
  <si>
    <t>Problematyka euroazjatycka w mediach</t>
  </si>
  <si>
    <t>Warsztaty kreatywnego pisania</t>
  </si>
  <si>
    <t xml:space="preserve"> Pozyskiwanie, wizualizacja i prezentacja danych</t>
  </si>
  <si>
    <t>Komunikacja w mediach cyfrowych</t>
  </si>
  <si>
    <t>Sztuka wystąpień publicznych i metody autoprezentacji</t>
  </si>
  <si>
    <t>ECTS</t>
  </si>
  <si>
    <t>0</t>
  </si>
  <si>
    <t>Wstęp do politologii</t>
  </si>
  <si>
    <t>Geoanaliza procesów migracyjnych w perspektywie historycznej</t>
  </si>
  <si>
    <t>Propaganda i dezinformacja w polityce państw obszaru euroazjatyckiego: historia i współczesność</t>
  </si>
  <si>
    <t>Historia terroryzmu w Azji</t>
  </si>
  <si>
    <t>Historia polityczna państw poradzieckich</t>
  </si>
  <si>
    <t>Historia i ewolucja organizacji międzynarodowych na obszarze Eurazji</t>
  </si>
  <si>
    <t xml:space="preserve">Metodologia nauk humanistycznych </t>
  </si>
  <si>
    <t xml:space="preserve"> Chiny XX i XXI wieku: polityka, społeczeństwo, kultura</t>
  </si>
  <si>
    <t>Komunikowanie polityczne</t>
  </si>
  <si>
    <t xml:space="preserve">Historia społeczno- polityczna państw Kaukazu i Azji Centralnej w XX i XXI w. </t>
  </si>
  <si>
    <t xml:space="preserve">Polityka wewnętrzna i zagraniczna ZSRR </t>
  </si>
  <si>
    <t>Historia myśli geopolitycznej na obszarze Eurazji</t>
  </si>
  <si>
    <t>Wschód w literaturze i kinematografii</t>
  </si>
  <si>
    <t>Krajobraz kulturowo- religijny Polski wschodniej</t>
  </si>
  <si>
    <t>Formacje ochrony granic w Polsce: historia i współczesność</t>
  </si>
  <si>
    <t>Najnowsza historia polityczna Azji</t>
  </si>
  <si>
    <t xml:space="preserve">Język i kultura Japonii </t>
  </si>
  <si>
    <t xml:space="preserve">Popkultura w państwach Dalekiego Wschodu: od mangi do K- popu </t>
  </si>
  <si>
    <t xml:space="preserve">Imperia Jedwabnego Szlaku </t>
  </si>
  <si>
    <t>Sztuka Azji</t>
  </si>
  <si>
    <t>Podstawy komunikacji międzykulturowej</t>
  </si>
  <si>
    <t>Wiedza o kulturze</t>
  </si>
  <si>
    <t xml:space="preserve"> Podstawy prawa dla wschodoznawców</t>
  </si>
  <si>
    <t>Konflikty zbrojne na obszarze eurazjatyckim w XX-XXI w.</t>
  </si>
  <si>
    <t xml:space="preserve">Grupy etniczne i mniejszości narodowe w Eurazji: historia i współczesność </t>
  </si>
  <si>
    <t xml:space="preserve">Kod kulturowy Azji </t>
  </si>
  <si>
    <t xml:space="preserve">Wschodnia granica Polski w ujęciu historycznym </t>
  </si>
  <si>
    <t xml:space="preserve"> Historia myśli politycznej Wschodu</t>
  </si>
  <si>
    <t>Grupa Zajęć_ 1 Moduł historyczny</t>
  </si>
  <si>
    <t>Grupa Zajęć_ 2 Moduł społeczny</t>
  </si>
  <si>
    <t xml:space="preserve"> Geografia historyczna i polityczno-ekonomiczna Eurazji </t>
  </si>
  <si>
    <t>Ludobójstwa i zbrodnie przeciwko ludzkości w XX w. i XXI w.</t>
  </si>
  <si>
    <t>Historia Ukrainy w XX i XXI w.</t>
  </si>
  <si>
    <t>Białoruś w XX i XXI w.</t>
  </si>
  <si>
    <t xml:space="preserve"> Państwo i władza w państwach euroazjatyckich w XX i XXI w.</t>
  </si>
  <si>
    <t>Polityka wewnętrzna i zagraniczna Federacji Rosyjskiej w XX i XXI w.</t>
  </si>
  <si>
    <t>Państwa bałtyckie w XX i XXI w.</t>
  </si>
  <si>
    <t>Wschodni sąsiedzi w polityce państwa polskiego w XX i XXI w.</t>
  </si>
  <si>
    <t>Wschodnia granica Polski w systemie bezpieczeństwa państwowego i międzynarodowego w XX i  XXI w.</t>
  </si>
  <si>
    <t xml:space="preserve">Historia pozamilitarnych metod prowadzenia wojen i ewolucja zagrożeń hybrydowych </t>
  </si>
  <si>
    <t xml:space="preserve">Moduły specjalizacyjne  (Dwa moduły do wyboru z trzech: Studia nad Azją; Bezpieczeństwo wschodniej granicy Polski w XX i XXI wieku, Wschodoznawstwo i nowe media)
</t>
  </si>
  <si>
    <t xml:space="preserve">Grupa Zajęć_ 7 Moduł specjalizacyjny_ 1 Studia nad Azją </t>
  </si>
  <si>
    <t>Grupa Zajęć_ 8 Moduł specjalizacyjny_ 2 Bezpieczeństwo wschodniej granicy Polski w XX i XXI wieku</t>
  </si>
  <si>
    <t>Grupa Zajęć_ 9 Moduł specjalizacyjny_ 3  Wschodoznawstwo i nowe media</t>
  </si>
  <si>
    <t>LEKTORATY</t>
  </si>
  <si>
    <t>Grupa Zajęć_ 8 Moduł specjalizacyjny_ 2</t>
  </si>
  <si>
    <t xml:space="preserve">Grupa Zajęć_ 7 Moduł specjalizacyjny_ 1 </t>
  </si>
  <si>
    <t>=2</t>
  </si>
  <si>
    <t>Semestr</t>
  </si>
  <si>
    <t>Suma końcowa</t>
  </si>
  <si>
    <t>Suma z ECTS</t>
  </si>
  <si>
    <t>Dane</t>
  </si>
  <si>
    <t>Suma z RAZEM</t>
  </si>
  <si>
    <t>W dniu:  23.11.2023</t>
  </si>
  <si>
    <t>470-SW1-1TIN</t>
  </si>
  <si>
    <t>470-SW1-1ZTZ</t>
  </si>
  <si>
    <t>470-SW1-1OWI</t>
  </si>
  <si>
    <t>470-SW1-3PDE</t>
  </si>
  <si>
    <t>Historia myśli politycznej Wschodu</t>
  </si>
  <si>
    <t xml:space="preserve">Geografia historyczna i polityczno-ekonomiczna Eurazji </t>
  </si>
  <si>
    <t>470-SW1-2PHP</t>
  </si>
  <si>
    <t>470-SW1-1HEW</t>
  </si>
  <si>
    <t>470-SW1-1PWZ</t>
  </si>
  <si>
    <t>470-SW1-3HUK</t>
  </si>
  <si>
    <t>470-SW1-2BXX</t>
  </si>
  <si>
    <t>470-SW1-2PBA</t>
  </si>
  <si>
    <t>470-SW1-2HPR</t>
  </si>
  <si>
    <t>470-SW1-3PFR</t>
  </si>
  <si>
    <t>470-SW1-1HKA</t>
  </si>
  <si>
    <t>470-SW1-2NHA</t>
  </si>
  <si>
    <t>470-SW1-1GHP</t>
  </si>
  <si>
    <t>470-SW1-3LZP</t>
  </si>
  <si>
    <t>470-SW1-3HTA</t>
  </si>
  <si>
    <t>470-SW1-2HMG</t>
  </si>
  <si>
    <t>470-SW1-1GPM</t>
  </si>
  <si>
    <t>470-SW1-1HMP</t>
  </si>
  <si>
    <t>470-SW1-1RSW</t>
  </si>
  <si>
    <t>470-SW1-1GEM</t>
  </si>
  <si>
    <t>470-SW1-1KIK</t>
  </si>
  <si>
    <t>470-SW1-1EUP</t>
  </si>
  <si>
    <t>470-SW1-3HPM</t>
  </si>
  <si>
    <t>470-SW1-2KZO</t>
  </si>
  <si>
    <t>470-SW1-1PCE</t>
  </si>
  <si>
    <t>470-SW1-3HEO</t>
  </si>
  <si>
    <t>470-SW1-1WOK</t>
  </si>
  <si>
    <t>470-SW1-3PPW</t>
  </si>
  <si>
    <t>470-SW1-2WLK</t>
  </si>
  <si>
    <t>470-SW1-1WDP</t>
  </si>
  <si>
    <t>470-SW1-1PKM</t>
  </si>
  <si>
    <t>470-SW1-1WWZ</t>
  </si>
  <si>
    <t>470-SW1-2MNH</t>
  </si>
  <si>
    <t>470-SW1-3SEM1</t>
  </si>
  <si>
    <t>470-SW1-3SEM2</t>
  </si>
  <si>
    <t>470-SW1-1WFZ1</t>
  </si>
  <si>
    <t>470-SW1-1WFZ2</t>
  </si>
  <si>
    <t>470-SW1-2ZFK1</t>
  </si>
  <si>
    <t>470-SW1-2ZFK2</t>
  </si>
  <si>
    <t>470-SW1-3ZFK3</t>
  </si>
  <si>
    <t>470-SW1-3ZFK4</t>
  </si>
  <si>
    <t>470-SW1-1JZE1</t>
  </si>
  <si>
    <t>470-SW1-1JZE2</t>
  </si>
  <si>
    <t>470-SW1-2JZE3</t>
  </si>
  <si>
    <t>470-SW1-2JZE4</t>
  </si>
  <si>
    <t>470-SW1-1JWD1</t>
  </si>
  <si>
    <t>470-SW1-1JWD2</t>
  </si>
  <si>
    <t>470-SW1-2JWD3</t>
  </si>
  <si>
    <t>470-SW1-2JWD4</t>
  </si>
  <si>
    <t>470-SW1-3KKA</t>
  </si>
  <si>
    <t>470-SW1-3IJS</t>
  </si>
  <si>
    <t>470-SW1-2PPD</t>
  </si>
  <si>
    <t>470-SW1-3PIW</t>
  </si>
  <si>
    <t>470-SW1-3CXX</t>
  </si>
  <si>
    <t>470-SW1-2JKJ</t>
  </si>
  <si>
    <t>470-SW1-2SZA</t>
  </si>
  <si>
    <t>470-SW1-3WSP</t>
  </si>
  <si>
    <t>470-SW1-3OPM</t>
  </si>
  <si>
    <t>470-SW1-2KKR</t>
  </si>
  <si>
    <t>470-SW1-3FOG</t>
  </si>
  <si>
    <t>470-SW1-3KMM</t>
  </si>
  <si>
    <t>470-SW1-2WGP</t>
  </si>
  <si>
    <t>470-SW1-2WGS</t>
  </si>
  <si>
    <t>470-SW1-3PEM</t>
  </si>
  <si>
    <t>470-SW1-3WKP</t>
  </si>
  <si>
    <t>470-SW1-2PWD</t>
  </si>
  <si>
    <t>Dziennikarstwo popularnonaukowe</t>
  </si>
  <si>
    <t>470-SW1-3DPN</t>
  </si>
  <si>
    <t>470-SW1-KMC</t>
  </si>
  <si>
    <t>470-SW1-2SWP</t>
  </si>
  <si>
    <t>470-SW1-2KPO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</si>
</sst>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1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vertical="center"/>
      <protection locked="0"/>
    </xf>
    <xf numFmtId="0" fontId="62" fillId="33" borderId="65" xfId="0" applyFont="1" applyFill="1" applyBorder="1" applyAlignment="1" applyProtection="1">
      <alignment vertical="center"/>
      <protection locked="0"/>
    </xf>
    <xf numFmtId="0" fontId="62" fillId="33" borderId="25" xfId="0" applyFont="1" applyFill="1" applyBorder="1" applyAlignment="1" applyProtection="1" quotePrefix="1">
      <alignment horizontal="center" vertical="center"/>
      <protection locked="0"/>
    </xf>
    <xf numFmtId="0" fontId="62" fillId="33" borderId="27" xfId="0" applyFont="1" applyFill="1" applyBorder="1" applyAlignment="1" applyProtection="1" quotePrefix="1">
      <alignment horizontal="center" vertical="center"/>
      <protection locked="0"/>
    </xf>
    <xf numFmtId="49" fontId="62" fillId="33" borderId="0" xfId="0" applyNumberFormat="1" applyFont="1" applyFill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64" fillId="33" borderId="0" xfId="0" applyFont="1" applyFill="1" applyAlignment="1" applyProtection="1">
      <alignment vertical="center"/>
      <protection locked="0"/>
    </xf>
    <xf numFmtId="1" fontId="6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5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4" fillId="33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46" fillId="28" borderId="0" xfId="41" applyAlignment="1">
      <alignment/>
    </xf>
    <xf numFmtId="0" fontId="46" fillId="28" borderId="0" xfId="41" applyAlignment="1">
      <alignment wrapText="1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vertical="center"/>
      <protection locked="0"/>
    </xf>
    <xf numFmtId="49" fontId="12" fillId="33" borderId="15" xfId="0" applyNumberFormat="1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horizontal="centerContinuous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Continuous" vertical="center"/>
      <protection locked="0"/>
    </xf>
    <xf numFmtId="0" fontId="12" fillId="33" borderId="15" xfId="0" applyFont="1" applyFill="1" applyBorder="1" applyAlignment="1" applyProtection="1">
      <alignment horizontal="center" vertical="center" shrinkToFit="1"/>
      <protection locked="0"/>
    </xf>
    <xf numFmtId="0" fontId="12" fillId="33" borderId="15" xfId="0" applyFont="1" applyFill="1" applyBorder="1" applyAlignment="1" applyProtection="1">
      <alignment horizontal="center" vertical="center" wrapText="1" shrinkToFit="1"/>
      <protection locked="0"/>
    </xf>
    <xf numFmtId="49" fontId="12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5" xfId="0" applyFont="1" applyFill="1" applyBorder="1" applyAlignment="1" applyProtection="1">
      <alignment horizontal="center" textRotation="90" wrapText="1"/>
      <protection locked="0"/>
    </xf>
    <xf numFmtId="0" fontId="12" fillId="33" borderId="15" xfId="0" applyFont="1" applyFill="1" applyBorder="1" applyAlignment="1" applyProtection="1">
      <alignment horizontal="center" textRotation="90" shrinkToFit="1"/>
      <protection locked="0"/>
    </xf>
    <xf numFmtId="49" fontId="12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49" fontId="12" fillId="33" borderId="15" xfId="0" applyNumberFormat="1" applyFont="1" applyFill="1" applyBorder="1" applyAlignment="1" applyProtection="1" quotePrefix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 quotePrefix="1">
      <alignment horizontal="center" vertical="center"/>
      <protection locked="0"/>
    </xf>
    <xf numFmtId="0" fontId="12" fillId="33" borderId="15" xfId="0" applyFont="1" applyFill="1" applyBorder="1" applyAlignment="1" applyProtection="1" quotePrefix="1">
      <alignment horizontal="center" vertical="center"/>
      <protection locked="0"/>
    </xf>
    <xf numFmtId="0" fontId="11" fillId="34" borderId="66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Continuous" vertical="center"/>
      <protection locked="0"/>
    </xf>
    <xf numFmtId="0" fontId="12" fillId="0" borderId="15" xfId="0" applyFont="1" applyFill="1" applyBorder="1" applyAlignment="1" applyProtection="1">
      <alignment horizontal="center" textRotation="90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horizontal="center" textRotation="90" shrinkToFi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8" xfId="0" applyFont="1" applyFill="1" applyBorder="1" applyAlignment="1" applyProtection="1">
      <alignment horizontal="center" textRotation="90" wrapText="1" shrinkToFit="1"/>
      <protection locked="0"/>
    </xf>
    <xf numFmtId="0" fontId="12" fillId="33" borderId="41" xfId="0" applyFont="1" applyFill="1" applyBorder="1" applyAlignment="1" applyProtection="1">
      <alignment vertical="center"/>
      <protection locked="0"/>
    </xf>
    <xf numFmtId="0" fontId="12" fillId="33" borderId="41" xfId="0" applyFont="1" applyFill="1" applyBorder="1" applyAlignment="1" applyProtection="1">
      <alignment horizontal="centerContinuous" vertical="center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 quotePrefix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/>
      <protection locked="0"/>
    </xf>
    <xf numFmtId="0" fontId="11" fillId="33" borderId="66" xfId="0" applyFont="1" applyFill="1" applyBorder="1" applyAlignment="1" applyProtection="1">
      <alignment horizontal="center" vertical="center"/>
      <protection locked="0"/>
    </xf>
    <xf numFmtId="0" fontId="62" fillId="33" borderId="66" xfId="0" applyFont="1" applyFill="1" applyBorder="1" applyAlignment="1" applyProtection="1" quotePrefix="1">
      <alignment horizontal="center" vertical="center"/>
      <protection locked="0"/>
    </xf>
    <xf numFmtId="0" fontId="12" fillId="33" borderId="68" xfId="0" applyFont="1" applyFill="1" applyBorder="1" applyAlignment="1" applyProtection="1">
      <alignment vertical="center"/>
      <protection locked="0"/>
    </xf>
    <xf numFmtId="0" fontId="12" fillId="33" borderId="69" xfId="0" applyFont="1" applyFill="1" applyBorder="1" applyAlignment="1" applyProtection="1">
      <alignment horizontal="center" vertical="center"/>
      <protection locked="0"/>
    </xf>
    <xf numFmtId="0" fontId="12" fillId="33" borderId="70" xfId="0" applyFont="1" applyFill="1" applyBorder="1" applyAlignment="1" applyProtection="1">
      <alignment vertical="center"/>
      <protection locked="0"/>
    </xf>
    <xf numFmtId="0" fontId="62" fillId="33" borderId="71" xfId="0" applyFont="1" applyFill="1" applyBorder="1" applyAlignment="1" applyProtection="1" quotePrefix="1">
      <alignment horizontal="center" vertical="center"/>
      <protection locked="0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1" fontId="0" fillId="0" borderId="72" xfId="0" applyNumberFormat="1" applyBorder="1" applyAlignment="1">
      <alignment/>
    </xf>
    <xf numFmtId="0" fontId="0" fillId="0" borderId="72" xfId="0" applyNumberFormat="1" applyBorder="1" applyAlignment="1">
      <alignment/>
    </xf>
    <xf numFmtId="1" fontId="0" fillId="0" borderId="74" xfId="0" applyNumberFormat="1" applyBorder="1" applyAlignment="1">
      <alignment/>
    </xf>
    <xf numFmtId="0" fontId="0" fillId="0" borderId="74" xfId="0" applyNumberFormat="1" applyBorder="1" applyAlignment="1">
      <alignment/>
    </xf>
    <xf numFmtId="1" fontId="0" fillId="0" borderId="75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6" xfId="0" applyNumberFormat="1" applyBorder="1" applyAlignment="1">
      <alignment/>
    </xf>
    <xf numFmtId="0" fontId="0" fillId="0" borderId="77" xfId="0" applyNumberFormat="1" applyBorder="1" applyAlignment="1">
      <alignment/>
    </xf>
    <xf numFmtId="0" fontId="0" fillId="0" borderId="78" xfId="0" applyNumberFormat="1" applyBorder="1" applyAlignment="1">
      <alignment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textRotation="90" shrinkToFit="1"/>
      <protection locked="0"/>
    </xf>
    <xf numFmtId="0" fontId="12" fillId="33" borderId="79" xfId="0" applyFont="1" applyFill="1" applyBorder="1" applyAlignment="1" applyProtection="1">
      <alignment horizontal="centerContinuous" vertical="center"/>
      <protection locked="0"/>
    </xf>
    <xf numFmtId="0" fontId="12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center" wrapText="1" shrinkToFit="1"/>
      <protection locked="0"/>
    </xf>
    <xf numFmtId="0" fontId="12" fillId="33" borderId="28" xfId="0" applyFont="1" applyFill="1" applyBorder="1" applyAlignment="1" applyProtection="1">
      <alignment horizontal="left" vertical="center" wrapText="1" shrinkToFit="1"/>
      <protection locked="0"/>
    </xf>
    <xf numFmtId="0" fontId="12" fillId="33" borderId="13" xfId="0" applyFont="1" applyFill="1" applyBorder="1" applyAlignment="1" applyProtection="1">
      <alignment horizontal="left" vertical="center" wrapText="1" shrinkToFit="1"/>
      <protection locked="0"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49" fontId="11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left" vertical="center" shrinkToFit="1"/>
      <protection locked="0"/>
    </xf>
    <xf numFmtId="49" fontId="12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3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3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2" fillId="33" borderId="80" xfId="0" applyFont="1" applyFill="1" applyBorder="1" applyAlignment="1" applyProtection="1">
      <alignment horizontal="center" vertical="center"/>
      <protection locked="0"/>
    </xf>
    <xf numFmtId="49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33" borderId="80" xfId="0" applyFont="1" applyFill="1" applyBorder="1" applyAlignment="1" applyProtection="1" quotePrefix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33" borderId="81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 shrinkToFit="1"/>
      <protection locked="0"/>
    </xf>
    <xf numFmtId="0" fontId="12" fillId="33" borderId="82" xfId="0" applyFont="1" applyFill="1" applyBorder="1" applyAlignment="1" applyProtection="1">
      <alignment vertical="center"/>
      <protection locked="0"/>
    </xf>
    <xf numFmtId="0" fontId="11" fillId="33" borderId="83" xfId="0" applyFont="1" applyFill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vertical="center"/>
      <protection locked="0"/>
    </xf>
    <xf numFmtId="0" fontId="12" fillId="33" borderId="84" xfId="0" applyFont="1" applyFill="1" applyBorder="1" applyAlignment="1" applyProtection="1">
      <alignment vertical="center"/>
      <protection locked="0"/>
    </xf>
    <xf numFmtId="0" fontId="62" fillId="33" borderId="42" xfId="0" applyFont="1" applyFill="1" applyBorder="1" applyAlignment="1" applyProtection="1">
      <alignment horizontal="center" vertical="center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7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88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9" xfId="0" applyFont="1" applyFill="1" applyBorder="1" applyAlignment="1" applyProtection="1">
      <alignment horizontal="left" vertical="center" shrinkToFit="1"/>
      <protection locked="0"/>
    </xf>
    <xf numFmtId="0" fontId="62" fillId="0" borderId="15" xfId="0" applyFont="1" applyFill="1" applyBorder="1" applyAlignment="1" applyProtection="1">
      <alignment horizontal="justify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67" fillId="0" borderId="8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86" xfId="0" applyFont="1" applyBorder="1" applyAlignment="1">
      <alignment horizontal="center" vertical="center" wrapText="1"/>
    </xf>
    <xf numFmtId="0" fontId="67" fillId="0" borderId="88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89" xfId="0" applyFont="1" applyBorder="1" applyAlignment="1">
      <alignment horizontal="center" vertical="center" wrapText="1"/>
    </xf>
    <xf numFmtId="0" fontId="11" fillId="33" borderId="88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>
      <alignment vertical="center"/>
    </xf>
    <xf numFmtId="1" fontId="62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5" xfId="0" applyFont="1" applyFill="1" applyBorder="1" applyAlignment="1">
      <alignment horizontal="justify" vertical="center" wrapText="1"/>
    </xf>
    <xf numFmtId="0" fontId="62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12" fillId="33" borderId="85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6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7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right" vertical="center"/>
      <protection locked="0"/>
    </xf>
    <xf numFmtId="0" fontId="63" fillId="33" borderId="89" xfId="0" applyFont="1" applyFill="1" applyBorder="1" applyAlignment="1" applyProtection="1">
      <alignment horizontal="right" vertical="center"/>
      <protection locked="0"/>
    </xf>
    <xf numFmtId="0" fontId="11" fillId="33" borderId="85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66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66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2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2" fillId="0" borderId="90" xfId="0" applyFont="1" applyFill="1" applyBorder="1" applyAlignment="1" applyProtection="1">
      <alignment horizontal="justify" vertical="center" wrapText="1"/>
      <protection locked="0"/>
    </xf>
    <xf numFmtId="0" fontId="62" fillId="0" borderId="64" xfId="0" applyFont="1" applyFill="1" applyBorder="1" applyAlignment="1" applyProtection="1">
      <alignment horizontal="justify" vertical="center" wrapText="1"/>
      <protection locked="0"/>
    </xf>
    <xf numFmtId="0" fontId="62" fillId="0" borderId="83" xfId="0" applyFont="1" applyFill="1" applyBorder="1" applyAlignment="1" applyProtection="1">
      <alignment horizontal="justify" vertical="center" wrapText="1"/>
      <protection locked="0"/>
    </xf>
    <xf numFmtId="0" fontId="62" fillId="0" borderId="91" xfId="0" applyFont="1" applyFill="1" applyBorder="1" applyAlignment="1" applyProtection="1">
      <alignment horizontal="justify" vertical="center" wrapText="1"/>
      <protection locked="0"/>
    </xf>
    <xf numFmtId="0" fontId="62" fillId="0" borderId="16" xfId="0" applyFont="1" applyFill="1" applyBorder="1" applyAlignment="1" applyProtection="1">
      <alignment horizontal="justify" vertical="center" wrapText="1"/>
      <protection locked="0"/>
    </xf>
    <xf numFmtId="0" fontId="62" fillId="0" borderId="80" xfId="0" applyFont="1" applyFill="1" applyBorder="1" applyAlignment="1" applyProtection="1">
      <alignment horizontal="justify" vertical="center" wrapText="1"/>
      <protection locked="0"/>
    </xf>
    <xf numFmtId="0" fontId="62" fillId="0" borderId="15" xfId="0" applyFont="1" applyFill="1" applyBorder="1" applyAlignment="1" applyProtection="1">
      <alignment horizontal="left" vertical="center" wrapText="1"/>
      <protection locked="0"/>
    </xf>
    <xf numFmtId="0" fontId="62" fillId="0" borderId="15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 applyProtection="1">
      <alignment horizontal="left" vertical="center" shrinkToFit="1"/>
      <protection locked="0"/>
    </xf>
    <xf numFmtId="0" fontId="11" fillId="33" borderId="49" xfId="0" applyFont="1" applyFill="1" applyBorder="1" applyAlignment="1" applyProtection="1">
      <alignment horizontal="left" vertical="center" shrinkToFit="1"/>
      <protection locked="0"/>
    </xf>
    <xf numFmtId="0" fontId="11" fillId="33" borderId="55" xfId="0" applyFont="1" applyFill="1" applyBorder="1" applyAlignment="1" applyProtection="1">
      <alignment horizontal="left" vertical="center" shrinkToFit="1"/>
      <protection locked="0"/>
    </xf>
    <xf numFmtId="49" fontId="11" fillId="34" borderId="63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30" xfId="0" applyFont="1" applyFill="1" applyBorder="1" applyAlignment="1" applyProtection="1">
      <alignment horizontal="left" vertical="center" shrinkToFit="1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12" fillId="33" borderId="23" xfId="0" applyFont="1" applyFill="1" applyBorder="1" applyAlignment="1" applyProtection="1">
      <alignment horizontal="left" vertical="center"/>
      <protection locked="0"/>
    </xf>
    <xf numFmtId="0" fontId="11" fillId="33" borderId="52" xfId="0" applyFont="1" applyFill="1" applyBorder="1" applyAlignment="1" applyProtection="1">
      <alignment horizontal="left" vertical="center" wrapText="1" shrinkToFit="1"/>
      <protection locked="0"/>
    </xf>
    <xf numFmtId="0" fontId="11" fillId="33" borderId="52" xfId="0" applyFont="1" applyFill="1" applyBorder="1" applyAlignment="1" applyProtection="1">
      <alignment horizontal="left" vertical="center" shrinkToFit="1"/>
      <protection locked="0"/>
    </xf>
    <xf numFmtId="0" fontId="11" fillId="33" borderId="30" xfId="0" applyFont="1" applyFill="1" applyBorder="1" applyAlignment="1" applyProtection="1">
      <alignment horizontal="left" vertical="center" wrapText="1" shrinkToFit="1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2" fillId="33" borderId="21" xfId="0" applyFont="1" applyFill="1" applyBorder="1" applyAlignment="1" applyProtection="1">
      <alignment horizontal="left" vertical="center"/>
      <protection locked="0"/>
    </xf>
    <xf numFmtId="0" fontId="11" fillId="33" borderId="23" xfId="0" applyFont="1" applyFill="1" applyBorder="1" applyAlignment="1" applyProtection="1">
      <alignment horizontal="left" vertical="center" shrinkToFit="1"/>
      <protection locked="0"/>
    </xf>
    <xf numFmtId="0" fontId="11" fillId="33" borderId="25" xfId="0" applyFont="1" applyFill="1" applyBorder="1" applyAlignment="1" applyProtection="1">
      <alignment horizontal="left" vertical="center" shrinkToFit="1"/>
      <protection locked="0"/>
    </xf>
    <xf numFmtId="0" fontId="11" fillId="33" borderId="26" xfId="0" applyFont="1" applyFill="1" applyBorder="1" applyAlignment="1" applyProtection="1">
      <alignment horizontal="left" vertical="center" shrinkToFit="1"/>
      <protection locked="0"/>
    </xf>
    <xf numFmtId="0" fontId="11" fillId="33" borderId="27" xfId="0" applyFont="1" applyFill="1" applyBorder="1" applyAlignment="1" applyProtection="1">
      <alignment horizontal="left" vertical="center" shrinkToFit="1"/>
      <protection locked="0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horizontal="left" vertical="center"/>
      <protection locked="0"/>
    </xf>
    <xf numFmtId="0" fontId="11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6" sheet="Arkusz1"/>
  </cacheSource>
  <cacheFields count="8">
    <cacheField name="L.P.">
      <sharedItems containsMixedTypes="0"/>
    </cacheField>
    <cacheField name="NAZWA GRUPY ZAJĘĆ/&#10;NAZWA ZAJĘĆ">
      <sharedItems containsMixedTypes="0"/>
    </cacheField>
    <cacheField name="KOD&#10;ZAJĘĆ &#10;USOS">
      <sharedItems containsMixedTypes="0"/>
    </cacheField>
    <cacheField name="Egzamin po semestrze">
      <sharedItems containsMixedTypes="1" containsNumber="1" containsInteger="1"/>
    </cacheField>
    <cacheField name="Zaliczenie po semestrze">
      <sharedItems containsMixedTypes="1" containsNumber="1" containsInteger="1"/>
    </cacheField>
    <cacheField name="ECTS">
      <sharedItems containsSemiMixedTypes="0" containsString="0" containsMixedTypes="0" containsNumber="1" containsInteger="1"/>
    </cacheField>
    <cacheField name="RAZEM">
      <sharedItems containsSemiMixedTypes="0" containsString="0" containsMixedTypes="0" containsNumber="1" containsInteger="1" count="2">
        <n v="30"/>
        <n v="15"/>
      </sharedItems>
    </cacheField>
    <cacheField name="Semestr">
      <sharedItems containsSemiMixedTypes="0" containsString="0" containsMixedTypes="0" containsNumber="1" containsInteger="1" count="6">
        <n v="1"/>
        <n v="5"/>
        <n v="6"/>
        <n v="4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1" firstHeaderRow="1" firstDataRow="2" firstDataCol="1"/>
  <pivotFields count="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numFmtId="1">
      <items count="7">
        <item x="0"/>
        <item x="4"/>
        <item x="5"/>
        <item x="3"/>
        <item x="1"/>
        <item x="2"/>
        <item t="default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ECTS" fld="5" baseField="0" baseItem="0"/>
    <dataField name="Suma z RAZEM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324" t="s">
        <v>42</v>
      </c>
      <c r="B1" s="325"/>
      <c r="C1" s="325"/>
      <c r="D1" s="325"/>
      <c r="E1" s="325"/>
      <c r="F1" s="325"/>
      <c r="G1" s="325"/>
      <c r="H1" s="325"/>
      <c r="I1" s="325"/>
    </row>
    <row r="2" spans="1:27" ht="19.5" customHeight="1" thickBot="1">
      <c r="A2" s="307" t="s">
        <v>20</v>
      </c>
      <c r="B2" s="308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326" t="s">
        <v>3</v>
      </c>
      <c r="H3" s="327"/>
      <c r="I3" s="327"/>
      <c r="J3" s="327"/>
      <c r="K3" s="327"/>
      <c r="L3" s="327"/>
      <c r="M3" s="327"/>
      <c r="N3" s="328"/>
      <c r="O3" s="318" t="s">
        <v>0</v>
      </c>
      <c r="P3" s="319"/>
      <c r="Q3" s="319"/>
      <c r="R3" s="319"/>
      <c r="S3" s="318" t="s">
        <v>1</v>
      </c>
      <c r="T3" s="319"/>
      <c r="U3" s="319"/>
      <c r="V3" s="319"/>
      <c r="W3" s="318" t="s">
        <v>2</v>
      </c>
      <c r="X3" s="319"/>
      <c r="Y3" s="319"/>
      <c r="Z3" s="319"/>
      <c r="AA3" s="309" t="s">
        <v>55</v>
      </c>
      <c r="AB3" s="310"/>
      <c r="AC3" s="310"/>
      <c r="AD3" s="310"/>
      <c r="AE3" s="311"/>
    </row>
    <row r="4" spans="6:31" ht="16.5" customHeight="1" thickBot="1" thickTop="1">
      <c r="F4" s="4"/>
      <c r="G4" s="329"/>
      <c r="H4" s="330"/>
      <c r="I4" s="330"/>
      <c r="J4" s="330"/>
      <c r="K4" s="330"/>
      <c r="L4" s="330"/>
      <c r="M4" s="330"/>
      <c r="N4" s="331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318" t="s">
        <v>9</v>
      </c>
      <c r="Z4" s="320"/>
      <c r="AA4" s="312"/>
      <c r="AB4" s="313"/>
      <c r="AC4" s="313"/>
      <c r="AD4" s="313"/>
      <c r="AE4" s="314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97" t="s">
        <v>28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9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305" t="s">
        <v>11</v>
      </c>
      <c r="B13" s="306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97" t="s">
        <v>29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9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305" t="s">
        <v>11</v>
      </c>
      <c r="B20" s="306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91" t="s">
        <v>30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305" t="s">
        <v>11</v>
      </c>
      <c r="B27" s="306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97" t="s">
        <v>31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9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334" t="s">
        <v>11</v>
      </c>
      <c r="B34" s="316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97" t="s">
        <v>32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9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315" t="s">
        <v>11</v>
      </c>
      <c r="B41" s="316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97" t="s">
        <v>33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9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305" t="s">
        <v>11</v>
      </c>
      <c r="B48" s="306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300" t="s">
        <v>37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39"/>
    </row>
    <row r="50" spans="1:31" ht="16.5" customHeight="1" thickBot="1">
      <c r="A50" s="300" t="s">
        <v>35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39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317" t="s">
        <v>11</v>
      </c>
      <c r="B56" s="306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97" t="s">
        <v>36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9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317" t="s">
        <v>11</v>
      </c>
      <c r="B63" s="306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91" t="s">
        <v>38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3"/>
    </row>
    <row r="65" spans="1:31" ht="16.5" customHeight="1" thickBot="1">
      <c r="A65" s="294" t="s">
        <v>35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317" t="s">
        <v>11</v>
      </c>
      <c r="B71" s="306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97" t="s">
        <v>39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9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315" t="s">
        <v>11</v>
      </c>
      <c r="B78" s="316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91" t="s">
        <v>41</v>
      </c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3"/>
    </row>
    <row r="80" spans="1:31" ht="16.5" customHeight="1" thickBot="1">
      <c r="A80" s="294" t="s">
        <v>40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300" t="s">
        <v>36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2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305" t="s">
        <v>11</v>
      </c>
      <c r="B93" s="306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97" t="s">
        <v>34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9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335" t="s">
        <v>14</v>
      </c>
      <c r="B96" s="336"/>
      <c r="C96" s="146"/>
      <c r="D96" s="141">
        <f>D13+D20+D27+D34+D41+D48+D56+D63+D71+D78+D86+D93+D95</f>
        <v>0</v>
      </c>
      <c r="E96" s="337">
        <f>E95+E41+E34+E27+E20+E13+E63+E71+E78+E86+E93</f>
        <v>0</v>
      </c>
      <c r="F96" s="338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341"/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332" t="s">
        <v>13</v>
      </c>
      <c r="K99" s="332"/>
      <c r="L99" s="332"/>
      <c r="M99" s="332"/>
      <c r="N99" s="333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342" t="s">
        <v>57</v>
      </c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4"/>
    </row>
    <row r="102" spans="1:31" ht="16.5" customHeight="1">
      <c r="A102" s="345"/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7"/>
    </row>
    <row r="103" spans="1:31" ht="16.5" customHeight="1">
      <c r="A103" s="322" t="s">
        <v>47</v>
      </c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</row>
    <row r="104" spans="1:31" ht="14.25" customHeight="1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</row>
    <row r="105" spans="1:31" ht="30.75" customHeight="1">
      <c r="A105" s="322" t="s">
        <v>58</v>
      </c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04" t="e">
        <f>(AA96/D96)*100</f>
        <v>#DIV/0!</v>
      </c>
      <c r="AB105" s="304"/>
      <c r="AC105" s="304"/>
      <c r="AD105" s="304"/>
      <c r="AE105" s="304"/>
    </row>
    <row r="106" spans="1:31" ht="28.5" customHeight="1">
      <c r="A106" s="322" t="s">
        <v>48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04" t="e">
        <f>(AB96/D96)*100</f>
        <v>#DIV/0!</v>
      </c>
      <c r="AB106" s="304"/>
      <c r="AC106" s="304"/>
      <c r="AD106" s="304"/>
      <c r="AE106" s="304"/>
    </row>
    <row r="107" spans="1:31" ht="16.5" customHeight="1">
      <c r="A107" s="303" t="s">
        <v>52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290" t="e">
        <f>AD96*100/D96</f>
        <v>#DIV/0!</v>
      </c>
      <c r="AB107" s="290"/>
      <c r="AC107" s="290"/>
      <c r="AD107" s="290"/>
      <c r="AE107" s="290"/>
    </row>
    <row r="108" spans="1:31" ht="30.75" customHeight="1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290"/>
      <c r="AB108" s="290"/>
      <c r="AC108" s="290"/>
      <c r="AD108" s="290"/>
      <c r="AE108" s="290"/>
    </row>
    <row r="109" spans="1:31" ht="16.5" customHeight="1">
      <c r="A109" s="303" t="s">
        <v>49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290" t="e">
        <f>AE96/D96*100</f>
        <v>#DIV/0!</v>
      </c>
      <c r="AB109" s="290"/>
      <c r="AC109" s="290"/>
      <c r="AD109" s="290"/>
      <c r="AE109" s="290"/>
    </row>
    <row r="110" spans="1:31" ht="16.5" customHeight="1">
      <c r="A110" s="340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290"/>
      <c r="AB110" s="290"/>
      <c r="AC110" s="290"/>
      <c r="AD110" s="290"/>
      <c r="AE110" s="290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9.0039062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1" customWidth="1"/>
    <col min="6" max="6" width="8.75390625" style="161" customWidth="1"/>
    <col min="7" max="7" width="6.75390625" style="161" customWidth="1"/>
    <col min="8" max="8" width="13.375" style="161" customWidth="1"/>
    <col min="9" max="9" width="7.625" style="161" customWidth="1"/>
    <col min="10" max="24" width="3.75390625" style="165" customWidth="1"/>
    <col min="25" max="25" width="3.75390625" style="93" customWidth="1"/>
    <col min="26" max="27" width="9.125" style="93" customWidth="1"/>
    <col min="28" max="28" width="13.00390625" style="93" customWidth="1"/>
    <col min="29" max="29" width="6.00390625" style="93" customWidth="1"/>
    <col min="30" max="30" width="9.125" style="93" customWidth="1"/>
    <col min="31" max="16384" width="9.125" style="2" customWidth="1"/>
  </cols>
  <sheetData>
    <row r="1" spans="1:7" ht="15.75">
      <c r="A1" s="324" t="s">
        <v>59</v>
      </c>
      <c r="B1" s="325"/>
      <c r="C1" s="325"/>
      <c r="D1" s="325"/>
      <c r="E1" s="325"/>
      <c r="F1" s="325"/>
      <c r="G1" s="325"/>
    </row>
    <row r="2" spans="1:25" ht="19.5" customHeight="1" thickBot="1">
      <c r="A2" s="307" t="s">
        <v>20</v>
      </c>
      <c r="B2" s="308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309" t="s">
        <v>55</v>
      </c>
      <c r="F3" s="310"/>
      <c r="G3" s="310"/>
      <c r="H3" s="310"/>
      <c r="I3" s="311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312"/>
      <c r="F4" s="313"/>
      <c r="G4" s="313"/>
      <c r="H4" s="313"/>
      <c r="I4" s="31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97" t="s">
        <v>28</v>
      </c>
      <c r="B7" s="298"/>
      <c r="C7" s="298"/>
      <c r="D7" s="298"/>
      <c r="E7" s="298"/>
      <c r="F7" s="298"/>
      <c r="G7" s="298"/>
      <c r="H7" s="298"/>
      <c r="I7" s="299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305" t="s">
        <v>11</v>
      </c>
      <c r="B13" s="306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97" t="s">
        <v>29</v>
      </c>
      <c r="B14" s="298"/>
      <c r="C14" s="298"/>
      <c r="D14" s="298"/>
      <c r="E14" s="298"/>
      <c r="F14" s="298"/>
      <c r="G14" s="298"/>
      <c r="H14" s="298"/>
      <c r="I14" s="299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305" t="s">
        <v>11</v>
      </c>
      <c r="B20" s="306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97" t="s">
        <v>30</v>
      </c>
      <c r="B21" s="298"/>
      <c r="C21" s="298"/>
      <c r="D21" s="298"/>
      <c r="E21" s="298"/>
      <c r="F21" s="298"/>
      <c r="G21" s="298"/>
      <c r="H21" s="298"/>
      <c r="I21" s="299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305" t="s">
        <v>11</v>
      </c>
      <c r="B27" s="306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97" t="s">
        <v>31</v>
      </c>
      <c r="B28" s="298"/>
      <c r="C28" s="298"/>
      <c r="D28" s="298"/>
      <c r="E28" s="298"/>
      <c r="F28" s="298"/>
      <c r="G28" s="298"/>
      <c r="H28" s="298"/>
      <c r="I28" s="299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334" t="s">
        <v>11</v>
      </c>
      <c r="B34" s="316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97" t="s">
        <v>32</v>
      </c>
      <c r="B35" s="298"/>
      <c r="C35" s="298"/>
      <c r="D35" s="298"/>
      <c r="E35" s="298"/>
      <c r="F35" s="298"/>
      <c r="G35" s="298"/>
      <c r="H35" s="298"/>
      <c r="I35" s="299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315" t="s">
        <v>11</v>
      </c>
      <c r="B41" s="316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97" t="s">
        <v>33</v>
      </c>
      <c r="B42" s="298"/>
      <c r="C42" s="298"/>
      <c r="D42" s="298"/>
      <c r="E42" s="298"/>
      <c r="F42" s="298"/>
      <c r="G42" s="298"/>
      <c r="H42" s="298"/>
      <c r="I42" s="299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305" t="s">
        <v>11</v>
      </c>
      <c r="B48" s="306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91" t="s">
        <v>37</v>
      </c>
      <c r="B49" s="292"/>
      <c r="C49" s="292"/>
      <c r="D49" s="292"/>
      <c r="E49" s="292"/>
      <c r="F49" s="292"/>
      <c r="G49" s="292"/>
      <c r="H49" s="292"/>
      <c r="I49" s="293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94" t="s">
        <v>35</v>
      </c>
      <c r="B50" s="295"/>
      <c r="C50" s="295"/>
      <c r="D50" s="295"/>
      <c r="E50" s="295"/>
      <c r="F50" s="295"/>
      <c r="G50" s="295"/>
      <c r="H50" s="295"/>
      <c r="I50" s="296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317" t="s">
        <v>11</v>
      </c>
      <c r="B56" s="306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97" t="s">
        <v>36</v>
      </c>
      <c r="B57" s="298"/>
      <c r="C57" s="298"/>
      <c r="D57" s="298"/>
      <c r="E57" s="298"/>
      <c r="F57" s="298"/>
      <c r="G57" s="298"/>
      <c r="H57" s="298"/>
      <c r="I57" s="299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317" t="s">
        <v>11</v>
      </c>
      <c r="B63" s="306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91" t="s">
        <v>38</v>
      </c>
      <c r="B64" s="292"/>
      <c r="C64" s="292"/>
      <c r="D64" s="292"/>
      <c r="E64" s="292"/>
      <c r="F64" s="292"/>
      <c r="G64" s="292"/>
      <c r="H64" s="292"/>
      <c r="I64" s="293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94" t="s">
        <v>35</v>
      </c>
      <c r="B65" s="295"/>
      <c r="C65" s="295"/>
      <c r="D65" s="295"/>
      <c r="E65" s="295"/>
      <c r="F65" s="295"/>
      <c r="G65" s="295"/>
      <c r="H65" s="295"/>
      <c r="I65" s="296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317" t="s">
        <v>11</v>
      </c>
      <c r="B71" s="306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97" t="s">
        <v>39</v>
      </c>
      <c r="B72" s="298"/>
      <c r="C72" s="298"/>
      <c r="D72" s="298"/>
      <c r="E72" s="298"/>
      <c r="F72" s="298"/>
      <c r="G72" s="298"/>
      <c r="H72" s="298"/>
      <c r="I72" s="299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315" t="s">
        <v>11</v>
      </c>
      <c r="B78" s="316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91" t="s">
        <v>41</v>
      </c>
      <c r="B79" s="292"/>
      <c r="C79" s="292"/>
      <c r="D79" s="292"/>
      <c r="E79" s="292"/>
      <c r="F79" s="292"/>
      <c r="G79" s="292"/>
      <c r="H79" s="292"/>
      <c r="I79" s="293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94" t="s">
        <v>40</v>
      </c>
      <c r="B80" s="295"/>
      <c r="C80" s="295"/>
      <c r="D80" s="295"/>
      <c r="E80" s="295"/>
      <c r="F80" s="295"/>
      <c r="G80" s="295"/>
      <c r="H80" s="295"/>
      <c r="I80" s="296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97" t="s">
        <v>36</v>
      </c>
      <c r="B87" s="298"/>
      <c r="C87" s="298"/>
      <c r="D87" s="298"/>
      <c r="E87" s="298"/>
      <c r="F87" s="298"/>
      <c r="G87" s="298"/>
      <c r="H87" s="298"/>
      <c r="I87" s="299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305" t="s">
        <v>11</v>
      </c>
      <c r="B93" s="306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97" t="s">
        <v>34</v>
      </c>
      <c r="B94" s="298"/>
      <c r="C94" s="298"/>
      <c r="D94" s="298"/>
      <c r="E94" s="298"/>
      <c r="F94" s="298"/>
      <c r="G94" s="298"/>
      <c r="H94" s="298"/>
      <c r="I94" s="299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335" t="s">
        <v>14</v>
      </c>
      <c r="B96" s="336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341"/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348" t="s">
        <v>57</v>
      </c>
      <c r="B98" s="348"/>
      <c r="C98" s="348"/>
      <c r="D98" s="348"/>
      <c r="E98" s="348"/>
      <c r="F98" s="348"/>
      <c r="G98" s="348"/>
      <c r="H98" s="304">
        <f>G96</f>
        <v>0</v>
      </c>
      <c r="I98" s="304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349" t="s">
        <v>47</v>
      </c>
      <c r="B99" s="349"/>
      <c r="C99" s="349"/>
      <c r="D99" s="349"/>
      <c r="E99" s="349"/>
      <c r="F99" s="349"/>
      <c r="G99" s="349"/>
      <c r="H99" s="304"/>
      <c r="I99" s="304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349" t="s">
        <v>58</v>
      </c>
      <c r="B100" s="349"/>
      <c r="C100" s="349"/>
      <c r="D100" s="349"/>
      <c r="E100" s="349"/>
      <c r="F100" s="349"/>
      <c r="G100" s="349"/>
      <c r="H100" s="304" t="e">
        <f>(E96/D96)*100</f>
        <v>#DIV/0!</v>
      </c>
      <c r="I100" s="304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349" t="s">
        <v>61</v>
      </c>
      <c r="B101" s="349"/>
      <c r="C101" s="349"/>
      <c r="D101" s="349"/>
      <c r="E101" s="349"/>
      <c r="F101" s="349"/>
      <c r="G101" s="349"/>
      <c r="H101" s="304" t="e">
        <f>(F96/D96)*100</f>
        <v>#DIV/0!</v>
      </c>
      <c r="I101" s="304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348" t="s">
        <v>52</v>
      </c>
      <c r="B102" s="348"/>
      <c r="C102" s="348"/>
      <c r="D102" s="348"/>
      <c r="E102" s="348"/>
      <c r="F102" s="348"/>
      <c r="G102" s="348"/>
      <c r="H102" s="290" t="e">
        <f>H96*100/D96</f>
        <v>#DIV/0!</v>
      </c>
      <c r="I102" s="290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348" t="s">
        <v>49</v>
      </c>
      <c r="B103" s="348"/>
      <c r="C103" s="348"/>
      <c r="D103" s="348"/>
      <c r="E103" s="348"/>
      <c r="F103" s="348"/>
      <c r="G103" s="348"/>
      <c r="H103" s="290" t="e">
        <f>I96/D96*100</f>
        <v>#DIV/0!</v>
      </c>
      <c r="I103" s="290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5">
      <c r="E160" s="163"/>
    </row>
    <row r="161" ht="15">
      <c r="E161" s="163"/>
    </row>
    <row r="162" ht="15">
      <c r="E162" s="163"/>
    </row>
    <row r="163" ht="15">
      <c r="E163" s="163"/>
    </row>
    <row r="164" ht="15">
      <c r="E164" s="163"/>
    </row>
    <row r="165" ht="15">
      <c r="E165" s="163"/>
    </row>
    <row r="166" ht="15">
      <c r="E166" s="163"/>
    </row>
    <row r="167" ht="15">
      <c r="E167" s="163"/>
    </row>
    <row r="168" ht="15">
      <c r="E168" s="163"/>
    </row>
    <row r="169" ht="15">
      <c r="E169" s="163"/>
    </row>
    <row r="170" ht="15">
      <c r="E170" s="163"/>
    </row>
    <row r="171" ht="15">
      <c r="E171" s="163"/>
    </row>
    <row r="172" ht="15">
      <c r="E172" s="163"/>
    </row>
    <row r="173" ht="15">
      <c r="E173" s="163"/>
    </row>
    <row r="174" ht="15">
      <c r="E174" s="163"/>
    </row>
    <row r="175" ht="15">
      <c r="E175" s="163"/>
    </row>
    <row r="176" ht="15">
      <c r="E176" s="163"/>
    </row>
    <row r="177" ht="15">
      <c r="E177" s="163"/>
    </row>
    <row r="178" ht="15">
      <c r="E178" s="163"/>
    </row>
    <row r="179" ht="15">
      <c r="E179" s="163"/>
    </row>
    <row r="180" ht="15">
      <c r="E180" s="163"/>
    </row>
    <row r="181" ht="15">
      <c r="E181" s="163"/>
    </row>
    <row r="182" ht="15">
      <c r="E182" s="163"/>
    </row>
    <row r="183" ht="15">
      <c r="E183" s="163"/>
    </row>
    <row r="184" ht="15">
      <c r="E184" s="163"/>
    </row>
    <row r="185" ht="15">
      <c r="E185" s="163"/>
    </row>
    <row r="186" ht="15">
      <c r="E186" s="163"/>
    </row>
    <row r="187" ht="15">
      <c r="E187" s="163"/>
    </row>
    <row r="188" ht="15">
      <c r="E188" s="163"/>
    </row>
    <row r="189" ht="15">
      <c r="E189" s="163"/>
    </row>
    <row r="190" ht="15">
      <c r="E190" s="163"/>
    </row>
    <row r="191" ht="15">
      <c r="E191" s="163"/>
    </row>
    <row r="192" ht="15">
      <c r="E192" s="163"/>
    </row>
    <row r="193" ht="15">
      <c r="E193" s="163"/>
    </row>
    <row r="194" ht="15">
      <c r="E194" s="163"/>
    </row>
    <row r="195" ht="15">
      <c r="E195" s="163"/>
    </row>
    <row r="196" ht="15">
      <c r="E196" s="163"/>
    </row>
    <row r="197" ht="15">
      <c r="E197" s="163"/>
    </row>
    <row r="198" ht="15">
      <c r="E198" s="163"/>
    </row>
    <row r="199" ht="15">
      <c r="E199" s="163"/>
    </row>
    <row r="200" ht="15">
      <c r="E200" s="163"/>
    </row>
    <row r="201" ht="15">
      <c r="E201" s="163"/>
    </row>
    <row r="202" ht="15">
      <c r="E202" s="163"/>
    </row>
    <row r="203" ht="15">
      <c r="E203" s="163"/>
    </row>
    <row r="204" ht="15">
      <c r="E204" s="163"/>
    </row>
    <row r="205" ht="15">
      <c r="E205" s="163"/>
    </row>
    <row r="206" ht="15">
      <c r="E206" s="163"/>
    </row>
    <row r="207" ht="15">
      <c r="E207" s="163"/>
    </row>
    <row r="208" ht="15">
      <c r="E208" s="163"/>
    </row>
    <row r="209" ht="15">
      <c r="E209" s="163"/>
    </row>
    <row r="210" ht="15">
      <c r="E210" s="163"/>
    </row>
    <row r="211" ht="15">
      <c r="E211" s="163"/>
    </row>
    <row r="212" ht="15">
      <c r="E212" s="163"/>
    </row>
    <row r="213" ht="15">
      <c r="E213" s="163"/>
    </row>
    <row r="214" ht="15">
      <c r="E214" s="163"/>
    </row>
    <row r="215" ht="15">
      <c r="E215" s="163"/>
    </row>
    <row r="216" ht="15">
      <c r="E216" s="163"/>
    </row>
    <row r="217" ht="15">
      <c r="E217" s="163"/>
    </row>
    <row r="218" ht="15">
      <c r="E218" s="163"/>
    </row>
    <row r="219" ht="15">
      <c r="E219" s="163"/>
    </row>
    <row r="220" ht="15">
      <c r="E220" s="163"/>
    </row>
    <row r="221" ht="15">
      <c r="E221" s="163"/>
    </row>
    <row r="222" ht="15">
      <c r="E222" s="163"/>
    </row>
    <row r="223" ht="15">
      <c r="E223" s="163"/>
    </row>
    <row r="224" ht="15">
      <c r="E224" s="163"/>
    </row>
    <row r="225" ht="15">
      <c r="E225" s="163"/>
    </row>
    <row r="226" ht="15">
      <c r="E226" s="163"/>
    </row>
    <row r="227" ht="15">
      <c r="E227" s="163"/>
    </row>
    <row r="228" ht="15">
      <c r="E228" s="163"/>
    </row>
    <row r="229" ht="15">
      <c r="E229" s="163"/>
    </row>
    <row r="230" ht="15">
      <c r="E230" s="163"/>
    </row>
    <row r="231" ht="15">
      <c r="E231" s="163"/>
    </row>
    <row r="232" ht="15">
      <c r="E232" s="163"/>
    </row>
    <row r="233" ht="15">
      <c r="E233" s="163"/>
    </row>
    <row r="234" ht="15">
      <c r="E234" s="163"/>
    </row>
    <row r="235" ht="15">
      <c r="E235" s="163"/>
    </row>
    <row r="236" ht="15">
      <c r="E236" s="163"/>
    </row>
    <row r="237" ht="15">
      <c r="E237" s="163"/>
    </row>
    <row r="238" ht="15">
      <c r="E238" s="163"/>
    </row>
    <row r="239" ht="15">
      <c r="E239" s="163"/>
    </row>
    <row r="240" ht="15">
      <c r="E240" s="163"/>
    </row>
    <row r="241" ht="15">
      <c r="E241" s="163"/>
    </row>
    <row r="242" ht="15">
      <c r="E242" s="163"/>
    </row>
    <row r="243" ht="15">
      <c r="E243" s="163"/>
    </row>
    <row r="244" ht="15">
      <c r="E244" s="163"/>
    </row>
    <row r="245" ht="15">
      <c r="E245" s="163"/>
    </row>
    <row r="246" ht="15">
      <c r="E246" s="163"/>
    </row>
    <row r="247" ht="15">
      <c r="E247" s="163"/>
    </row>
    <row r="248" ht="15">
      <c r="E248" s="163"/>
    </row>
    <row r="249" ht="15">
      <c r="E249" s="163"/>
    </row>
    <row r="250" ht="15">
      <c r="E250" s="163"/>
    </row>
    <row r="251" ht="15">
      <c r="E251" s="163"/>
    </row>
    <row r="252" ht="15">
      <c r="E252" s="163"/>
    </row>
    <row r="253" ht="15">
      <c r="E253" s="163"/>
    </row>
    <row r="254" ht="15">
      <c r="E254" s="163"/>
    </row>
    <row r="255" ht="15">
      <c r="E255" s="163"/>
    </row>
    <row r="256" ht="15">
      <c r="E256" s="163"/>
    </row>
    <row r="257" ht="15">
      <c r="E257" s="163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H284"/>
  <sheetViews>
    <sheetView tabSelected="1" view="pageBreakPreview" zoomScale="89" zoomScaleSheetLayoutView="89" zoomScalePageLayoutView="0" workbookViewId="0" topLeftCell="A1">
      <selection activeCell="C79" sqref="C79:C85"/>
    </sheetView>
  </sheetViews>
  <sheetFormatPr defaultColWidth="9.00390625" defaultRowHeight="12.75"/>
  <cols>
    <col min="1" max="1" width="6.75390625" style="1" customWidth="1"/>
    <col min="2" max="2" width="50.25390625" style="2" customWidth="1"/>
    <col min="3" max="3" width="12.375" style="3" customWidth="1"/>
    <col min="4" max="5" width="3.75390625" style="2" customWidth="1"/>
    <col min="6" max="6" width="4.375" style="217" bestFit="1" customWidth="1"/>
    <col min="7" max="7" width="5.25390625" style="217" customWidth="1"/>
    <col min="8" max="8" width="5.75390625" style="2" customWidth="1"/>
    <col min="9" max="9" width="5.25390625" style="2" customWidth="1"/>
    <col min="10" max="10" width="6.375" style="2" customWidth="1"/>
    <col min="11" max="11" width="5.875" style="2" customWidth="1"/>
    <col min="12" max="12" width="5.75390625" style="2" customWidth="1"/>
    <col min="13" max="13" width="6.00390625" style="2" customWidth="1"/>
    <col min="14" max="14" width="5.25390625" style="2" customWidth="1"/>
    <col min="15" max="15" width="5.375" style="230" customWidth="1"/>
    <col min="16" max="16" width="6.25390625" style="2" customWidth="1"/>
    <col min="17" max="17" width="5.125" style="2" customWidth="1"/>
    <col min="18" max="18" width="5.25390625" style="2" customWidth="1"/>
    <col min="19" max="19" width="5.375" style="2" customWidth="1"/>
    <col min="20" max="20" width="6.125" style="2" customWidth="1"/>
    <col min="21" max="21" width="6.625" style="2" customWidth="1"/>
    <col min="22" max="22" width="5.25390625" style="2" customWidth="1"/>
    <col min="23" max="23" width="5.875" style="2" customWidth="1"/>
    <col min="24" max="24" width="6.25390625" style="2" customWidth="1"/>
    <col min="25" max="25" width="5.875" style="2" customWidth="1"/>
    <col min="26" max="26" width="6.375" style="2" customWidth="1"/>
    <col min="27" max="27" width="6.25390625" style="2" customWidth="1"/>
    <col min="28" max="16384" width="9.125" style="2" customWidth="1"/>
  </cols>
  <sheetData>
    <row r="1" spans="1:26" ht="108.75" customHeight="1">
      <c r="A1" s="182"/>
      <c r="B1" s="183"/>
      <c r="C1" s="184"/>
      <c r="D1" s="183"/>
      <c r="E1" s="183"/>
      <c r="F1" s="202"/>
      <c r="G1" s="202"/>
      <c r="H1" s="183"/>
      <c r="I1" s="183"/>
      <c r="J1" s="183"/>
      <c r="K1" s="183"/>
      <c r="L1" s="183"/>
      <c r="M1" s="183"/>
      <c r="N1" s="219"/>
      <c r="O1" s="228"/>
      <c r="P1" s="221"/>
      <c r="Q1" s="183"/>
      <c r="R1" s="183"/>
      <c r="S1" s="354" t="s">
        <v>62</v>
      </c>
      <c r="T1" s="354"/>
      <c r="U1" s="354"/>
      <c r="V1" s="354"/>
      <c r="W1" s="354"/>
      <c r="X1" s="354"/>
      <c r="Y1" s="354"/>
      <c r="Z1" s="354"/>
    </row>
    <row r="2" spans="1:26" ht="15" customHeight="1">
      <c r="A2" s="374" t="s">
        <v>63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ht="15" customHeight="1">
      <c r="A3" s="369" t="s">
        <v>64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ht="15" customHeight="1">
      <c r="A4" s="369" t="s">
        <v>65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15" customHeight="1">
      <c r="A5" s="369" t="s">
        <v>66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</row>
    <row r="6" spans="1:26" ht="15" customHeight="1">
      <c r="A6" s="367" t="s">
        <v>67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</row>
    <row r="7" spans="1:26" ht="15" customHeight="1">
      <c r="A7" s="369" t="s">
        <v>68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</row>
    <row r="8" spans="1:26" ht="15" customHeight="1">
      <c r="A8" s="369" t="s">
        <v>162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</row>
    <row r="9" spans="1:26" ht="15" customHeight="1">
      <c r="A9" s="367" t="s">
        <v>69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</row>
    <row r="10" spans="1:26" ht="12.75" customHeight="1">
      <c r="A10" s="182"/>
      <c r="B10" s="183"/>
      <c r="C10" s="184"/>
      <c r="D10" s="183"/>
      <c r="E10" s="185"/>
      <c r="F10" s="203"/>
      <c r="G10" s="370" t="s">
        <v>3</v>
      </c>
      <c r="H10" s="370"/>
      <c r="I10" s="370"/>
      <c r="J10" s="370"/>
      <c r="K10" s="370"/>
      <c r="L10" s="370"/>
      <c r="M10" s="370"/>
      <c r="N10" s="370"/>
      <c r="O10" s="370" t="s">
        <v>0</v>
      </c>
      <c r="P10" s="370"/>
      <c r="Q10" s="370"/>
      <c r="R10" s="370"/>
      <c r="S10" s="370" t="s">
        <v>1</v>
      </c>
      <c r="T10" s="370"/>
      <c r="U10" s="370"/>
      <c r="V10" s="370"/>
      <c r="W10" s="370" t="s">
        <v>2</v>
      </c>
      <c r="X10" s="370"/>
      <c r="Y10" s="370"/>
      <c r="Z10" s="370"/>
    </row>
    <row r="11" spans="1:26" ht="16.5" customHeight="1">
      <c r="A11" s="182"/>
      <c r="B11" s="183"/>
      <c r="C11" s="184"/>
      <c r="D11" s="183"/>
      <c r="E11" s="185"/>
      <c r="F11" s="203"/>
      <c r="G11" s="370"/>
      <c r="H11" s="370"/>
      <c r="I11" s="370"/>
      <c r="J11" s="370"/>
      <c r="K11" s="370"/>
      <c r="L11" s="370"/>
      <c r="M11" s="370"/>
      <c r="N11" s="371"/>
      <c r="O11" s="253" t="s">
        <v>4</v>
      </c>
      <c r="P11" s="222"/>
      <c r="Q11" s="187" t="s">
        <v>5</v>
      </c>
      <c r="R11" s="187"/>
      <c r="S11" s="187" t="s">
        <v>6</v>
      </c>
      <c r="T11" s="187"/>
      <c r="U11" s="187" t="s">
        <v>7</v>
      </c>
      <c r="V11" s="187"/>
      <c r="W11" s="187" t="s">
        <v>8</v>
      </c>
      <c r="X11" s="187"/>
      <c r="Y11" s="370" t="s">
        <v>9</v>
      </c>
      <c r="Z11" s="373"/>
    </row>
    <row r="12" spans="1:26" s="76" customFormat="1" ht="157.5" customHeight="1">
      <c r="A12" s="188" t="s">
        <v>10</v>
      </c>
      <c r="B12" s="189" t="s">
        <v>21</v>
      </c>
      <c r="C12" s="190" t="s">
        <v>56</v>
      </c>
      <c r="D12" s="191" t="s">
        <v>43</v>
      </c>
      <c r="E12" s="191" t="s">
        <v>44</v>
      </c>
      <c r="F12" s="204" t="s">
        <v>107</v>
      </c>
      <c r="G12" s="204" t="s">
        <v>11</v>
      </c>
      <c r="H12" s="192" t="s">
        <v>23</v>
      </c>
      <c r="I12" s="192" t="s">
        <v>24</v>
      </c>
      <c r="J12" s="192" t="s">
        <v>25</v>
      </c>
      <c r="K12" s="192" t="s">
        <v>26</v>
      </c>
      <c r="L12" s="218" t="s">
        <v>153</v>
      </c>
      <c r="M12" s="191" t="s">
        <v>51</v>
      </c>
      <c r="N12" s="220" t="s">
        <v>50</v>
      </c>
      <c r="O12" s="252" t="s">
        <v>12</v>
      </c>
      <c r="P12" s="192" t="s">
        <v>18</v>
      </c>
      <c r="Q12" s="192" t="s">
        <v>12</v>
      </c>
      <c r="R12" s="192" t="s">
        <v>18</v>
      </c>
      <c r="S12" s="192" t="s">
        <v>12</v>
      </c>
      <c r="T12" s="192" t="s">
        <v>18</v>
      </c>
      <c r="U12" s="192" t="s">
        <v>12</v>
      </c>
      <c r="V12" s="192" t="s">
        <v>18</v>
      </c>
      <c r="W12" s="192" t="s">
        <v>12</v>
      </c>
      <c r="X12" s="192" t="s">
        <v>18</v>
      </c>
      <c r="Y12" s="192" t="s">
        <v>12</v>
      </c>
      <c r="Z12" s="192" t="s">
        <v>18</v>
      </c>
    </row>
    <row r="13" spans="1:26" s="72" customFormat="1" ht="15">
      <c r="A13" s="102">
        <v>1</v>
      </c>
      <c r="B13" s="102">
        <v>2</v>
      </c>
      <c r="C13" s="102">
        <v>3</v>
      </c>
      <c r="D13" s="102">
        <v>5</v>
      </c>
      <c r="E13" s="102">
        <v>6</v>
      </c>
      <c r="F13" s="205"/>
      <c r="G13" s="205">
        <v>7</v>
      </c>
      <c r="H13" s="102">
        <v>8</v>
      </c>
      <c r="I13" s="102">
        <v>9</v>
      </c>
      <c r="J13" s="102">
        <v>10</v>
      </c>
      <c r="K13" s="102">
        <v>11</v>
      </c>
      <c r="L13" s="102">
        <v>12</v>
      </c>
      <c r="M13" s="102">
        <v>13</v>
      </c>
      <c r="N13" s="21">
        <v>14</v>
      </c>
      <c r="O13" s="229">
        <v>15</v>
      </c>
      <c r="P13" s="64">
        <v>16</v>
      </c>
      <c r="Q13" s="102">
        <v>17</v>
      </c>
      <c r="R13" s="102">
        <v>18</v>
      </c>
      <c r="S13" s="102">
        <v>19</v>
      </c>
      <c r="T13" s="102">
        <v>20</v>
      </c>
      <c r="U13" s="102">
        <v>21</v>
      </c>
      <c r="V13" s="102">
        <v>22</v>
      </c>
      <c r="W13" s="102">
        <v>23</v>
      </c>
      <c r="X13" s="102">
        <v>24</v>
      </c>
      <c r="Y13" s="102">
        <v>25</v>
      </c>
      <c r="Z13" s="102">
        <v>26</v>
      </c>
    </row>
    <row r="14" spans="1:26" ht="32.25" customHeight="1">
      <c r="A14" s="372" t="s">
        <v>137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</row>
    <row r="15" spans="1:26" ht="21" customHeight="1">
      <c r="A15" s="281">
        <v>1</v>
      </c>
      <c r="B15" s="254" t="s">
        <v>80</v>
      </c>
      <c r="C15" s="193" t="s">
        <v>170</v>
      </c>
      <c r="D15" s="173">
        <v>1</v>
      </c>
      <c r="E15" s="194"/>
      <c r="F15" s="206">
        <v>5</v>
      </c>
      <c r="G15" s="208">
        <v>30</v>
      </c>
      <c r="H15" s="251">
        <v>30</v>
      </c>
      <c r="I15" s="251"/>
      <c r="J15" s="251"/>
      <c r="K15" s="251"/>
      <c r="L15" s="251"/>
      <c r="M15" s="251"/>
      <c r="N15" s="21"/>
      <c r="O15" s="251">
        <v>30</v>
      </c>
      <c r="P15" s="64"/>
      <c r="Q15" s="251"/>
      <c r="R15" s="251"/>
      <c r="S15" s="251"/>
      <c r="T15" s="251"/>
      <c r="U15" s="251"/>
      <c r="V15" s="251"/>
      <c r="X15" s="251"/>
      <c r="Y15" s="251"/>
      <c r="Z15" s="251"/>
    </row>
    <row r="16" spans="1:26" ht="21" customHeight="1">
      <c r="A16" s="188">
        <v>2</v>
      </c>
      <c r="B16" s="256" t="s">
        <v>119</v>
      </c>
      <c r="C16" s="193" t="s">
        <v>171</v>
      </c>
      <c r="D16" s="194"/>
      <c r="E16" s="173">
        <v>2</v>
      </c>
      <c r="F16" s="206">
        <v>4</v>
      </c>
      <c r="G16" s="208">
        <v>30</v>
      </c>
      <c r="H16" s="251"/>
      <c r="I16" s="251"/>
      <c r="J16" s="251">
        <v>30</v>
      </c>
      <c r="K16" s="251"/>
      <c r="L16" s="251"/>
      <c r="M16" s="251"/>
      <c r="N16" s="251"/>
      <c r="O16" s="255"/>
      <c r="P16" s="251"/>
      <c r="Q16" s="251"/>
      <c r="R16" s="251">
        <v>30</v>
      </c>
      <c r="S16" s="251"/>
      <c r="T16" s="251"/>
      <c r="U16" s="251"/>
      <c r="V16" s="251"/>
      <c r="W16" s="251"/>
      <c r="X16" s="251"/>
      <c r="Y16" s="251"/>
      <c r="Z16" s="251"/>
    </row>
    <row r="17" spans="1:26" ht="21.75" customHeight="1">
      <c r="A17" s="188">
        <v>3</v>
      </c>
      <c r="B17" s="254" t="s">
        <v>141</v>
      </c>
      <c r="C17" s="193" t="s">
        <v>172</v>
      </c>
      <c r="D17" s="194"/>
      <c r="E17" s="195">
        <v>5</v>
      </c>
      <c r="F17" s="207">
        <v>3</v>
      </c>
      <c r="G17" s="208">
        <v>30</v>
      </c>
      <c r="H17" s="251"/>
      <c r="I17" s="251"/>
      <c r="J17" s="251">
        <v>30</v>
      </c>
      <c r="K17" s="251"/>
      <c r="L17" s="251"/>
      <c r="M17" s="251"/>
      <c r="N17" s="251"/>
      <c r="O17" s="251"/>
      <c r="P17" s="64"/>
      <c r="Q17" s="251"/>
      <c r="R17" s="251"/>
      <c r="S17" s="251"/>
      <c r="T17" s="251"/>
      <c r="U17" s="251"/>
      <c r="V17" s="251"/>
      <c r="W17" s="251"/>
      <c r="X17" s="251">
        <v>30</v>
      </c>
      <c r="Y17" s="251"/>
      <c r="Z17" s="251"/>
    </row>
    <row r="18" spans="1:26" ht="19.5" customHeight="1">
      <c r="A18" s="188">
        <v>4</v>
      </c>
      <c r="B18" s="254" t="s">
        <v>142</v>
      </c>
      <c r="C18" s="193" t="s">
        <v>173</v>
      </c>
      <c r="D18" s="173">
        <v>4</v>
      </c>
      <c r="E18" s="194"/>
      <c r="F18" s="206">
        <v>4</v>
      </c>
      <c r="G18" s="208">
        <v>30</v>
      </c>
      <c r="H18" s="251">
        <v>30</v>
      </c>
      <c r="I18" s="251"/>
      <c r="J18" s="251"/>
      <c r="K18" s="251"/>
      <c r="L18" s="251"/>
      <c r="M18" s="251"/>
      <c r="N18" s="251"/>
      <c r="O18" s="251"/>
      <c r="P18" s="64"/>
      <c r="Q18" s="251"/>
      <c r="R18" s="251"/>
      <c r="S18" s="251"/>
      <c r="T18" s="251"/>
      <c r="U18" s="251">
        <v>30</v>
      </c>
      <c r="V18" s="251"/>
      <c r="W18" s="251"/>
      <c r="X18" s="251"/>
      <c r="Y18" s="251"/>
      <c r="Z18" s="251"/>
    </row>
    <row r="19" spans="1:26" ht="22.5" customHeight="1">
      <c r="A19" s="188">
        <v>5</v>
      </c>
      <c r="B19" s="254" t="s">
        <v>145</v>
      </c>
      <c r="C19" s="193" t="s">
        <v>174</v>
      </c>
      <c r="D19" s="173">
        <v>4</v>
      </c>
      <c r="E19" s="194"/>
      <c r="F19" s="206">
        <v>4</v>
      </c>
      <c r="G19" s="208">
        <v>30</v>
      </c>
      <c r="H19" s="251">
        <v>30</v>
      </c>
      <c r="I19" s="251"/>
      <c r="J19" s="251"/>
      <c r="K19" s="251"/>
      <c r="L19" s="251"/>
      <c r="M19" s="251"/>
      <c r="N19" s="251"/>
      <c r="O19" s="251"/>
      <c r="P19" s="64"/>
      <c r="Q19" s="251"/>
      <c r="R19" s="251"/>
      <c r="S19" s="251"/>
      <c r="T19" s="251"/>
      <c r="U19" s="251">
        <v>30</v>
      </c>
      <c r="V19" s="251"/>
      <c r="W19" s="251"/>
      <c r="X19" s="251"/>
      <c r="Y19" s="251"/>
      <c r="Z19" s="251"/>
    </row>
    <row r="20" spans="1:26" ht="21" customHeight="1">
      <c r="A20" s="188">
        <v>6</v>
      </c>
      <c r="B20" s="254" t="s">
        <v>113</v>
      </c>
      <c r="C20" s="193" t="s">
        <v>175</v>
      </c>
      <c r="D20" s="194"/>
      <c r="E20" s="173">
        <v>3</v>
      </c>
      <c r="F20" s="206">
        <v>2</v>
      </c>
      <c r="G20" s="208">
        <v>30</v>
      </c>
      <c r="H20" s="251"/>
      <c r="I20" s="251"/>
      <c r="J20" s="251">
        <v>30</v>
      </c>
      <c r="K20" s="251"/>
      <c r="L20" s="251"/>
      <c r="M20" s="251"/>
      <c r="N20" s="251"/>
      <c r="O20" s="251"/>
      <c r="P20" s="64"/>
      <c r="Q20" s="251"/>
      <c r="R20" s="251"/>
      <c r="S20" s="251"/>
      <c r="T20" s="251">
        <v>30</v>
      </c>
      <c r="U20" s="251"/>
      <c r="V20" s="251"/>
      <c r="W20" s="251"/>
      <c r="X20" s="251"/>
      <c r="Y20" s="251"/>
      <c r="Z20" s="251"/>
    </row>
    <row r="21" spans="1:26" ht="32.25" customHeight="1">
      <c r="A21" s="188">
        <v>7</v>
      </c>
      <c r="B21" s="256" t="s">
        <v>144</v>
      </c>
      <c r="C21" s="193" t="s">
        <v>176</v>
      </c>
      <c r="D21" s="194"/>
      <c r="E21" s="173">
        <v>6</v>
      </c>
      <c r="F21" s="206">
        <v>3</v>
      </c>
      <c r="G21" s="208">
        <v>30</v>
      </c>
      <c r="H21" s="251"/>
      <c r="I21" s="251"/>
      <c r="J21" s="251">
        <v>30</v>
      </c>
      <c r="K21" s="251"/>
      <c r="L21" s="251"/>
      <c r="M21" s="251"/>
      <c r="N21" s="251"/>
      <c r="O21" s="251"/>
      <c r="P21" s="64"/>
      <c r="Q21" s="251"/>
      <c r="R21" s="251"/>
      <c r="S21" s="251"/>
      <c r="T21" s="251"/>
      <c r="U21" s="251"/>
      <c r="V21" s="251"/>
      <c r="W21" s="251"/>
      <c r="X21" s="251"/>
      <c r="Y21" s="251"/>
      <c r="Z21" s="251">
        <v>30</v>
      </c>
    </row>
    <row r="22" spans="1:26" ht="27" customHeight="1">
      <c r="A22" s="251">
        <v>8</v>
      </c>
      <c r="B22" s="256" t="s">
        <v>118</v>
      </c>
      <c r="C22" s="193" t="s">
        <v>177</v>
      </c>
      <c r="D22" s="194"/>
      <c r="E22" s="173">
        <v>1</v>
      </c>
      <c r="F22" s="206">
        <v>2</v>
      </c>
      <c r="G22" s="208">
        <v>30</v>
      </c>
      <c r="I22" s="186"/>
      <c r="J22" s="186">
        <v>30</v>
      </c>
      <c r="K22" s="186"/>
      <c r="L22" s="186"/>
      <c r="M22" s="186"/>
      <c r="N22" s="21"/>
      <c r="O22" s="251"/>
      <c r="P22" s="64">
        <v>30</v>
      </c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22.5" customHeight="1">
      <c r="A23" s="251">
        <v>9</v>
      </c>
      <c r="B23" s="256" t="s">
        <v>124</v>
      </c>
      <c r="C23" s="193" t="s">
        <v>178</v>
      </c>
      <c r="D23" s="183"/>
      <c r="E23" s="173">
        <v>4</v>
      </c>
      <c r="F23" s="206">
        <v>3</v>
      </c>
      <c r="G23" s="208">
        <v>30</v>
      </c>
      <c r="H23" s="251"/>
      <c r="I23" s="251"/>
      <c r="J23" s="251">
        <v>30</v>
      </c>
      <c r="K23" s="251"/>
      <c r="L23" s="251"/>
      <c r="M23" s="251"/>
      <c r="N23" s="251"/>
      <c r="O23" s="251"/>
      <c r="P23" s="64"/>
      <c r="Q23" s="251"/>
      <c r="R23" s="251"/>
      <c r="S23" s="251"/>
      <c r="T23" s="251"/>
      <c r="U23" s="251"/>
      <c r="V23" s="251">
        <v>30</v>
      </c>
      <c r="W23" s="251"/>
      <c r="X23" s="251"/>
      <c r="Y23" s="251"/>
      <c r="Z23" s="251"/>
    </row>
    <row r="24" spans="1:26" ht="18" customHeight="1">
      <c r="A24" s="251">
        <v>10</v>
      </c>
      <c r="B24" s="256" t="s">
        <v>168</v>
      </c>
      <c r="C24" s="193" t="s">
        <v>179</v>
      </c>
      <c r="D24" s="173">
        <v>1</v>
      </c>
      <c r="E24" s="197"/>
      <c r="F24" s="207">
        <v>3</v>
      </c>
      <c r="G24" s="208">
        <v>30</v>
      </c>
      <c r="H24" s="186">
        <v>30</v>
      </c>
      <c r="I24" s="186"/>
      <c r="J24" s="186"/>
      <c r="K24" s="186"/>
      <c r="L24" s="186"/>
      <c r="M24" s="186"/>
      <c r="N24" s="251"/>
      <c r="O24" s="251">
        <v>30</v>
      </c>
      <c r="P24" s="64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32.25" customHeight="1">
      <c r="A25" s="251">
        <v>11</v>
      </c>
      <c r="B25" s="256" t="s">
        <v>140</v>
      </c>
      <c r="C25" s="193" t="s">
        <v>180</v>
      </c>
      <c r="D25" s="173">
        <v>5</v>
      </c>
      <c r="E25" s="197"/>
      <c r="F25" s="207">
        <v>3</v>
      </c>
      <c r="G25" s="208">
        <v>30</v>
      </c>
      <c r="H25" s="186">
        <v>30</v>
      </c>
      <c r="I25" s="186"/>
      <c r="J25" s="186"/>
      <c r="K25" s="186"/>
      <c r="L25" s="186"/>
      <c r="M25" s="186"/>
      <c r="N25" s="251"/>
      <c r="O25" s="251"/>
      <c r="P25" s="64"/>
      <c r="Q25" s="186"/>
      <c r="R25" s="186"/>
      <c r="S25" s="186"/>
      <c r="T25" s="186"/>
      <c r="U25" s="186"/>
      <c r="V25" s="186"/>
      <c r="W25" s="186">
        <v>30</v>
      </c>
      <c r="X25" s="186"/>
      <c r="Y25" s="186"/>
      <c r="Z25" s="186"/>
    </row>
    <row r="26" spans="1:26" ht="21.75" customHeight="1">
      <c r="A26" s="251">
        <v>12</v>
      </c>
      <c r="B26" s="256" t="s">
        <v>112</v>
      </c>
      <c r="C26" s="193" t="s">
        <v>181</v>
      </c>
      <c r="D26" s="194"/>
      <c r="E26" s="195">
        <v>6</v>
      </c>
      <c r="F26" s="207">
        <v>3</v>
      </c>
      <c r="G26" s="208">
        <v>15</v>
      </c>
      <c r="H26" s="186"/>
      <c r="I26" s="186"/>
      <c r="J26" s="186">
        <v>15</v>
      </c>
      <c r="K26" s="186"/>
      <c r="L26" s="186"/>
      <c r="M26" s="186"/>
      <c r="N26" s="251"/>
      <c r="O26" s="251"/>
      <c r="P26" s="64"/>
      <c r="Q26" s="186"/>
      <c r="R26" s="186"/>
      <c r="S26" s="186"/>
      <c r="T26" s="186"/>
      <c r="U26" s="186"/>
      <c r="V26" s="186"/>
      <c r="W26" s="186"/>
      <c r="X26" s="186"/>
      <c r="Y26" s="186"/>
      <c r="Z26" s="186">
        <v>15</v>
      </c>
    </row>
    <row r="27" spans="1:26" ht="30.75" customHeight="1">
      <c r="A27" s="251">
        <v>13</v>
      </c>
      <c r="B27" s="256" t="s">
        <v>111</v>
      </c>
      <c r="C27" s="193" t="s">
        <v>166</v>
      </c>
      <c r="D27" s="194"/>
      <c r="E27" s="195">
        <v>5</v>
      </c>
      <c r="F27" s="207">
        <v>3</v>
      </c>
      <c r="G27" s="208">
        <v>30</v>
      </c>
      <c r="H27" s="186"/>
      <c r="I27" s="186"/>
      <c r="J27" s="186">
        <v>30</v>
      </c>
      <c r="K27" s="186"/>
      <c r="L27" s="186"/>
      <c r="M27" s="186"/>
      <c r="N27" s="251"/>
      <c r="O27" s="251"/>
      <c r="P27" s="64"/>
      <c r="Q27" s="186"/>
      <c r="R27" s="186"/>
      <c r="S27" s="186"/>
      <c r="T27" s="186"/>
      <c r="U27" s="186"/>
      <c r="V27" s="186"/>
      <c r="W27" s="186"/>
      <c r="X27" s="186">
        <v>30</v>
      </c>
      <c r="Y27" s="186"/>
      <c r="Z27" s="186"/>
    </row>
    <row r="28" spans="1:26" ht="16.5" customHeight="1">
      <c r="A28" s="251">
        <v>14</v>
      </c>
      <c r="B28" s="254" t="s">
        <v>120</v>
      </c>
      <c r="C28" s="193" t="s">
        <v>182</v>
      </c>
      <c r="D28" s="173">
        <v>4</v>
      </c>
      <c r="E28" s="195"/>
      <c r="F28" s="207">
        <v>2</v>
      </c>
      <c r="G28" s="208">
        <v>30</v>
      </c>
      <c r="H28" s="186">
        <v>30</v>
      </c>
      <c r="I28" s="186"/>
      <c r="J28" s="186"/>
      <c r="K28" s="186"/>
      <c r="L28" s="186"/>
      <c r="M28" s="186"/>
      <c r="N28" s="251"/>
      <c r="O28" s="251"/>
      <c r="P28" s="64"/>
      <c r="Q28" s="186"/>
      <c r="R28" s="186"/>
      <c r="S28" s="186"/>
      <c r="T28" s="186"/>
      <c r="U28" s="186">
        <v>30</v>
      </c>
      <c r="V28" s="186"/>
      <c r="W28" s="186"/>
      <c r="X28" s="186"/>
      <c r="Y28" s="186"/>
      <c r="Z28" s="186"/>
    </row>
    <row r="29" spans="1:26" ht="31.5" customHeight="1">
      <c r="A29" s="251">
        <v>15</v>
      </c>
      <c r="B29" s="256" t="s">
        <v>110</v>
      </c>
      <c r="C29" s="193" t="s">
        <v>183</v>
      </c>
      <c r="D29" s="194"/>
      <c r="E29" s="195">
        <v>2</v>
      </c>
      <c r="F29" s="207">
        <v>3</v>
      </c>
      <c r="G29" s="208">
        <v>30</v>
      </c>
      <c r="H29" s="186"/>
      <c r="I29" s="186"/>
      <c r="J29" s="186">
        <v>30</v>
      </c>
      <c r="K29" s="186"/>
      <c r="L29" s="186"/>
      <c r="M29" s="186"/>
      <c r="N29" s="251"/>
      <c r="O29" s="251"/>
      <c r="Q29" s="186"/>
      <c r="R29" s="64">
        <v>30</v>
      </c>
      <c r="S29" s="186"/>
      <c r="T29" s="186"/>
      <c r="U29" s="186"/>
      <c r="V29" s="186"/>
      <c r="W29" s="186"/>
      <c r="X29" s="186"/>
      <c r="Y29" s="186"/>
      <c r="Z29" s="186"/>
    </row>
    <row r="30" spans="1:26" ht="16.5" customHeight="1">
      <c r="A30" s="251">
        <v>16</v>
      </c>
      <c r="B30" s="254" t="s">
        <v>167</v>
      </c>
      <c r="C30" s="193" t="s">
        <v>184</v>
      </c>
      <c r="D30" s="194"/>
      <c r="E30" s="173">
        <v>2</v>
      </c>
      <c r="F30" s="206">
        <v>3</v>
      </c>
      <c r="G30" s="208">
        <v>15</v>
      </c>
      <c r="H30" s="186"/>
      <c r="I30" s="186"/>
      <c r="J30" s="186">
        <v>15</v>
      </c>
      <c r="K30" s="186"/>
      <c r="L30" s="186"/>
      <c r="M30" s="186"/>
      <c r="N30" s="251"/>
      <c r="O30" s="251"/>
      <c r="P30" s="64"/>
      <c r="Q30" s="186"/>
      <c r="R30" s="186">
        <v>15</v>
      </c>
      <c r="S30" s="186"/>
      <c r="T30" s="186"/>
      <c r="U30" s="186"/>
      <c r="V30" s="186"/>
      <c r="W30" s="186"/>
      <c r="X30" s="186"/>
      <c r="Y30" s="186"/>
      <c r="Z30" s="186"/>
    </row>
    <row r="31" spans="1:26" ht="16.5" customHeight="1">
      <c r="A31" s="251">
        <v>17</v>
      </c>
      <c r="B31" s="254" t="s">
        <v>75</v>
      </c>
      <c r="C31" s="193" t="s">
        <v>185</v>
      </c>
      <c r="D31" s="173">
        <v>1</v>
      </c>
      <c r="E31" s="194"/>
      <c r="F31" s="206">
        <v>4</v>
      </c>
      <c r="G31" s="208">
        <v>15</v>
      </c>
      <c r="H31" s="186">
        <v>15</v>
      </c>
      <c r="I31" s="186"/>
      <c r="J31" s="186"/>
      <c r="K31" s="186"/>
      <c r="L31" s="186"/>
      <c r="M31" s="186"/>
      <c r="N31" s="251"/>
      <c r="O31" s="251">
        <v>15</v>
      </c>
      <c r="P31" s="64"/>
      <c r="Q31" s="186"/>
      <c r="R31" s="186"/>
      <c r="S31" s="186"/>
      <c r="T31" s="186"/>
      <c r="V31" s="186"/>
      <c r="W31" s="186"/>
      <c r="X31" s="186"/>
      <c r="Y31" s="186"/>
      <c r="Z31" s="186"/>
    </row>
    <row r="32" spans="1:34" ht="28.5" customHeight="1">
      <c r="A32" s="251">
        <v>18</v>
      </c>
      <c r="B32" s="256" t="s">
        <v>133</v>
      </c>
      <c r="C32" s="193" t="s">
        <v>186</v>
      </c>
      <c r="D32" s="194"/>
      <c r="E32" s="173">
        <v>2</v>
      </c>
      <c r="F32" s="206">
        <v>3</v>
      </c>
      <c r="G32" s="208">
        <v>15</v>
      </c>
      <c r="H32" s="186">
        <v>15</v>
      </c>
      <c r="I32" s="186"/>
      <c r="J32" s="186"/>
      <c r="K32" s="186"/>
      <c r="L32" s="186"/>
      <c r="M32" s="186"/>
      <c r="N32" s="251"/>
      <c r="O32" s="251"/>
      <c r="P32" s="64"/>
      <c r="Q32" s="186">
        <v>15</v>
      </c>
      <c r="R32" s="186"/>
      <c r="S32" s="186"/>
      <c r="T32" s="186"/>
      <c r="U32" s="186"/>
      <c r="V32" s="186"/>
      <c r="W32" s="186"/>
      <c r="X32" s="186"/>
      <c r="Y32" s="186"/>
      <c r="Z32" s="186"/>
      <c r="AB32" s="93"/>
      <c r="AC32" s="93"/>
      <c r="AD32" s="93"/>
      <c r="AE32" s="93"/>
      <c r="AF32" s="93"/>
      <c r="AG32" s="93"/>
      <c r="AH32" s="93"/>
    </row>
    <row r="33" spans="1:34" ht="16.5" customHeight="1">
      <c r="A33" s="251">
        <v>19</v>
      </c>
      <c r="B33" s="254" t="s">
        <v>78</v>
      </c>
      <c r="C33" s="193" t="s">
        <v>169</v>
      </c>
      <c r="D33" s="173">
        <v>4</v>
      </c>
      <c r="E33" s="194"/>
      <c r="F33" s="206">
        <v>3</v>
      </c>
      <c r="G33" s="208">
        <v>30</v>
      </c>
      <c r="H33" s="186">
        <v>30</v>
      </c>
      <c r="I33" s="186"/>
      <c r="J33" s="186"/>
      <c r="K33" s="186"/>
      <c r="L33" s="186"/>
      <c r="M33" s="186"/>
      <c r="N33" s="251"/>
      <c r="O33" s="251"/>
      <c r="P33" s="64"/>
      <c r="Q33" s="186"/>
      <c r="R33" s="186"/>
      <c r="T33" s="186"/>
      <c r="U33" s="186">
        <v>30</v>
      </c>
      <c r="V33" s="186"/>
      <c r="W33" s="186"/>
      <c r="X33" s="186"/>
      <c r="Y33" s="186"/>
      <c r="Z33" s="186"/>
      <c r="AB33" s="93"/>
      <c r="AC33" s="93"/>
      <c r="AD33" s="93"/>
      <c r="AE33" s="93"/>
      <c r="AF33" s="93"/>
      <c r="AG33" s="93"/>
      <c r="AH33" s="93"/>
    </row>
    <row r="34" spans="1:34" ht="29.25" customHeight="1">
      <c r="A34" s="251">
        <v>20</v>
      </c>
      <c r="B34" s="256" t="s">
        <v>79</v>
      </c>
      <c r="C34" s="193" t="s">
        <v>187</v>
      </c>
      <c r="D34" s="194"/>
      <c r="E34" s="173">
        <v>2</v>
      </c>
      <c r="F34" s="206">
        <v>3</v>
      </c>
      <c r="G34" s="208">
        <v>30</v>
      </c>
      <c r="I34" s="186"/>
      <c r="J34" s="186">
        <v>30</v>
      </c>
      <c r="K34" s="186"/>
      <c r="L34" s="186"/>
      <c r="M34" s="186"/>
      <c r="N34" s="251"/>
      <c r="O34" s="251"/>
      <c r="P34" s="64"/>
      <c r="R34" s="186">
        <v>30</v>
      </c>
      <c r="S34" s="186"/>
      <c r="T34" s="186"/>
      <c r="U34" s="186"/>
      <c r="V34" s="186"/>
      <c r="W34" s="186"/>
      <c r="X34" s="186"/>
      <c r="Y34" s="186"/>
      <c r="Z34" s="186"/>
      <c r="AB34" s="93"/>
      <c r="AC34" s="93"/>
      <c r="AD34" s="93"/>
      <c r="AE34" s="93"/>
      <c r="AF34" s="93"/>
      <c r="AG34" s="93"/>
      <c r="AH34" s="93"/>
    </row>
    <row r="35" spans="1:34" ht="16.5" customHeight="1">
      <c r="A35" s="251">
        <v>21</v>
      </c>
      <c r="B35" s="254" t="s">
        <v>81</v>
      </c>
      <c r="C35" s="193" t="s">
        <v>188</v>
      </c>
      <c r="D35" s="173">
        <v>2</v>
      </c>
      <c r="E35" s="194"/>
      <c r="F35" s="206">
        <v>3</v>
      </c>
      <c r="G35" s="208">
        <v>30</v>
      </c>
      <c r="H35" s="186">
        <v>30</v>
      </c>
      <c r="I35" s="186"/>
      <c r="J35" s="186"/>
      <c r="K35" s="186"/>
      <c r="L35" s="186"/>
      <c r="M35" s="186"/>
      <c r="N35" s="251"/>
      <c r="O35" s="251"/>
      <c r="P35" s="64"/>
      <c r="Q35" s="186">
        <v>30</v>
      </c>
      <c r="R35" s="186"/>
      <c r="S35" s="186"/>
      <c r="T35" s="186"/>
      <c r="U35" s="186"/>
      <c r="V35" s="186"/>
      <c r="W35" s="186"/>
      <c r="X35" s="186"/>
      <c r="Y35" s="186"/>
      <c r="Z35" s="186"/>
      <c r="AB35" s="93"/>
      <c r="AC35" s="93"/>
      <c r="AD35" s="93"/>
      <c r="AE35" s="93"/>
      <c r="AF35" s="93"/>
      <c r="AG35" s="93"/>
      <c r="AH35" s="93"/>
    </row>
    <row r="36" spans="1:34" ht="34.5" customHeight="1">
      <c r="A36" s="251">
        <v>22</v>
      </c>
      <c r="B36" s="256" t="s">
        <v>148</v>
      </c>
      <c r="C36" s="193" t="s">
        <v>189</v>
      </c>
      <c r="D36" s="194"/>
      <c r="E36" s="173">
        <v>5</v>
      </c>
      <c r="F36" s="206">
        <v>3</v>
      </c>
      <c r="G36" s="208">
        <v>30</v>
      </c>
      <c r="H36" s="186"/>
      <c r="I36" s="186"/>
      <c r="J36" s="186">
        <v>30</v>
      </c>
      <c r="K36" s="186"/>
      <c r="L36" s="186"/>
      <c r="M36" s="186"/>
      <c r="N36" s="251"/>
      <c r="O36" s="251"/>
      <c r="P36" s="64"/>
      <c r="Q36" s="186"/>
      <c r="R36" s="186"/>
      <c r="S36" s="186"/>
      <c r="T36" s="186"/>
      <c r="U36" s="186"/>
      <c r="V36" s="186"/>
      <c r="W36" s="186"/>
      <c r="X36" s="186">
        <v>30</v>
      </c>
      <c r="Y36" s="186"/>
      <c r="Z36" s="186"/>
      <c r="AB36" s="93"/>
      <c r="AC36" s="93"/>
      <c r="AD36" s="93"/>
      <c r="AE36" s="93"/>
      <c r="AF36" s="93"/>
      <c r="AG36" s="93"/>
      <c r="AH36" s="93"/>
    </row>
    <row r="37" spans="1:34" ht="23.25" customHeight="1">
      <c r="A37" s="251">
        <v>23</v>
      </c>
      <c r="B37" s="256" t="s">
        <v>132</v>
      </c>
      <c r="C37" s="193" t="s">
        <v>190</v>
      </c>
      <c r="D37" s="173">
        <v>3</v>
      </c>
      <c r="E37" s="194"/>
      <c r="F37" s="206">
        <v>3</v>
      </c>
      <c r="G37" s="208">
        <v>30</v>
      </c>
      <c r="H37" s="186">
        <v>30</v>
      </c>
      <c r="I37" s="186"/>
      <c r="J37" s="186"/>
      <c r="K37" s="186"/>
      <c r="L37" s="186"/>
      <c r="M37" s="186"/>
      <c r="N37" s="251"/>
      <c r="O37" s="251"/>
      <c r="P37" s="64"/>
      <c r="Q37" s="186"/>
      <c r="R37" s="186"/>
      <c r="S37" s="186">
        <v>30</v>
      </c>
      <c r="T37" s="186"/>
      <c r="U37" s="186"/>
      <c r="V37" s="186"/>
      <c r="W37" s="186"/>
      <c r="X37" s="186"/>
      <c r="Y37" s="186"/>
      <c r="Z37" s="186"/>
      <c r="AB37" s="93"/>
      <c r="AC37" s="93"/>
      <c r="AD37" s="93"/>
      <c r="AE37" s="93"/>
      <c r="AF37" s="93"/>
      <c r="AG37" s="93"/>
      <c r="AH37" s="93"/>
    </row>
    <row r="38" spans="1:34" ht="16.5" customHeight="1">
      <c r="A38" s="251">
        <v>24</v>
      </c>
      <c r="B38" s="254" t="s">
        <v>77</v>
      </c>
      <c r="C38" s="193" t="s">
        <v>191</v>
      </c>
      <c r="D38" s="194"/>
      <c r="E38" s="173">
        <v>2</v>
      </c>
      <c r="F38" s="206">
        <v>3</v>
      </c>
      <c r="G38" s="208">
        <v>15</v>
      </c>
      <c r="H38" s="186"/>
      <c r="I38" s="186">
        <v>15</v>
      </c>
      <c r="J38" s="186"/>
      <c r="K38" s="186"/>
      <c r="L38" s="186"/>
      <c r="M38" s="186"/>
      <c r="N38" s="251"/>
      <c r="O38" s="251"/>
      <c r="P38" s="64"/>
      <c r="Q38" s="186"/>
      <c r="R38" s="186">
        <v>15</v>
      </c>
      <c r="S38" s="186"/>
      <c r="T38" s="186"/>
      <c r="U38" s="186"/>
      <c r="V38" s="186"/>
      <c r="W38" s="186"/>
      <c r="X38" s="186"/>
      <c r="Y38" s="186"/>
      <c r="Z38" s="186"/>
      <c r="AB38" s="93"/>
      <c r="AC38" s="93"/>
      <c r="AD38" s="93"/>
      <c r="AE38" s="93"/>
      <c r="AF38" s="93"/>
      <c r="AG38" s="93"/>
      <c r="AH38" s="93"/>
    </row>
    <row r="39" spans="1:34" ht="33" customHeight="1">
      <c r="A39" s="251">
        <v>25</v>
      </c>
      <c r="B39" s="256" t="s">
        <v>114</v>
      </c>
      <c r="C39" s="193" t="s">
        <v>192</v>
      </c>
      <c r="D39" s="194"/>
      <c r="E39" s="173">
        <v>6</v>
      </c>
      <c r="F39" s="206">
        <v>2</v>
      </c>
      <c r="G39" s="208">
        <v>30</v>
      </c>
      <c r="H39" s="186"/>
      <c r="I39" s="186"/>
      <c r="J39" s="186">
        <v>30</v>
      </c>
      <c r="K39" s="186"/>
      <c r="L39" s="186"/>
      <c r="M39" s="186"/>
      <c r="N39" s="251"/>
      <c r="O39" s="251"/>
      <c r="P39" s="64"/>
      <c r="Q39" s="186"/>
      <c r="R39" s="186"/>
      <c r="S39" s="186"/>
      <c r="T39" s="186"/>
      <c r="U39" s="186"/>
      <c r="V39" s="186"/>
      <c r="W39" s="186"/>
      <c r="X39" s="186"/>
      <c r="Y39" s="186"/>
      <c r="Z39" s="186">
        <v>30</v>
      </c>
      <c r="AB39" s="93"/>
      <c r="AC39" s="93"/>
      <c r="AD39" s="93"/>
      <c r="AE39" s="93"/>
      <c r="AF39" s="93"/>
      <c r="AG39" s="93"/>
      <c r="AH39" s="93"/>
    </row>
    <row r="40" spans="1:34" s="181" customFormat="1" ht="16.5" customHeight="1" thickBot="1">
      <c r="A40" s="361" t="s">
        <v>11</v>
      </c>
      <c r="B40" s="362"/>
      <c r="C40" s="264"/>
      <c r="D40" s="265"/>
      <c r="E40" s="265"/>
      <c r="F40" s="266">
        <f>SUM(F15:F39)</f>
        <v>77</v>
      </c>
      <c r="G40" s="266">
        <f aca="true" t="shared" si="0" ref="G40:Z40">SUM(G15:G39)</f>
        <v>675</v>
      </c>
      <c r="H40" s="266">
        <f t="shared" si="0"/>
        <v>300</v>
      </c>
      <c r="I40" s="266">
        <f t="shared" si="0"/>
        <v>15</v>
      </c>
      <c r="J40" s="266">
        <f t="shared" si="0"/>
        <v>360</v>
      </c>
      <c r="K40" s="266">
        <f t="shared" si="0"/>
        <v>0</v>
      </c>
      <c r="L40" s="266">
        <f t="shared" si="0"/>
        <v>0</v>
      </c>
      <c r="M40" s="266">
        <f t="shared" si="0"/>
        <v>0</v>
      </c>
      <c r="N40" s="266">
        <f t="shared" si="0"/>
        <v>0</v>
      </c>
      <c r="O40" s="266">
        <f t="shared" si="0"/>
        <v>75</v>
      </c>
      <c r="P40" s="266">
        <f t="shared" si="0"/>
        <v>30</v>
      </c>
      <c r="Q40" s="266">
        <f t="shared" si="0"/>
        <v>45</v>
      </c>
      <c r="R40" s="266">
        <f t="shared" si="0"/>
        <v>120</v>
      </c>
      <c r="S40" s="266">
        <f t="shared" si="0"/>
        <v>30</v>
      </c>
      <c r="T40" s="266">
        <f t="shared" si="0"/>
        <v>30</v>
      </c>
      <c r="U40" s="266">
        <f t="shared" si="0"/>
        <v>120</v>
      </c>
      <c r="V40" s="266">
        <f t="shared" si="0"/>
        <v>30</v>
      </c>
      <c r="W40" s="266">
        <f t="shared" si="0"/>
        <v>30</v>
      </c>
      <c r="X40" s="266">
        <f t="shared" si="0"/>
        <v>90</v>
      </c>
      <c r="Y40" s="266">
        <f t="shared" si="0"/>
        <v>0</v>
      </c>
      <c r="Z40" s="266">
        <f t="shared" si="0"/>
        <v>75</v>
      </c>
      <c r="AB40" s="94"/>
      <c r="AC40" s="94"/>
      <c r="AD40" s="94"/>
      <c r="AE40" s="94"/>
      <c r="AF40" s="94"/>
      <c r="AG40" s="94"/>
      <c r="AH40" s="94"/>
    </row>
    <row r="41" spans="1:26" s="159" customFormat="1" ht="16.5" customHeight="1" thickBot="1" thickTop="1">
      <c r="A41" s="364" t="s">
        <v>138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6"/>
    </row>
    <row r="42" spans="1:26" ht="16.5" customHeight="1" thickTop="1">
      <c r="A42" s="43">
        <v>26</v>
      </c>
      <c r="B42" s="267" t="s">
        <v>130</v>
      </c>
      <c r="C42" s="268" t="s">
        <v>193</v>
      </c>
      <c r="D42" s="269">
        <v>1</v>
      </c>
      <c r="F42" s="270">
        <v>2</v>
      </c>
      <c r="G42" s="271">
        <v>15</v>
      </c>
      <c r="H42" s="43">
        <v>15</v>
      </c>
      <c r="I42" s="43"/>
      <c r="J42" s="43"/>
      <c r="K42" s="43"/>
      <c r="L42" s="43"/>
      <c r="M42" s="43"/>
      <c r="N42" s="90"/>
      <c r="O42" s="90">
        <v>15</v>
      </c>
      <c r="P42" s="272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6.5" customHeight="1">
      <c r="A43" s="102">
        <v>27</v>
      </c>
      <c r="B43" s="254" t="s">
        <v>74</v>
      </c>
      <c r="C43" s="268" t="s">
        <v>165</v>
      </c>
      <c r="D43" s="194"/>
      <c r="E43" s="195">
        <v>1</v>
      </c>
      <c r="F43" s="207">
        <v>2</v>
      </c>
      <c r="G43" s="208">
        <v>15</v>
      </c>
      <c r="I43" s="102"/>
      <c r="J43" s="102">
        <v>15</v>
      </c>
      <c r="K43" s="102"/>
      <c r="L43" s="102"/>
      <c r="M43" s="102"/>
      <c r="N43" s="251"/>
      <c r="O43" s="282"/>
      <c r="P43" s="251">
        <v>15</v>
      </c>
      <c r="Q43" s="64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6.5" customHeight="1">
      <c r="A44" s="102">
        <v>28</v>
      </c>
      <c r="B44" s="254" t="s">
        <v>131</v>
      </c>
      <c r="C44" s="268" t="s">
        <v>194</v>
      </c>
      <c r="D44" s="194"/>
      <c r="E44" s="195">
        <v>5</v>
      </c>
      <c r="F44" s="207">
        <v>2</v>
      </c>
      <c r="G44" s="208">
        <v>15</v>
      </c>
      <c r="H44" s="102"/>
      <c r="I44" s="102"/>
      <c r="J44" s="102">
        <v>15</v>
      </c>
      <c r="K44" s="102"/>
      <c r="L44" s="102"/>
      <c r="M44" s="102"/>
      <c r="N44" s="251"/>
      <c r="O44" s="251"/>
      <c r="P44" s="64"/>
      <c r="Q44" s="102"/>
      <c r="R44" s="102"/>
      <c r="S44" s="102"/>
      <c r="T44" s="102"/>
      <c r="U44" s="102"/>
      <c r="V44" s="102"/>
      <c r="W44" s="102"/>
      <c r="X44" s="102">
        <v>15</v>
      </c>
      <c r="Y44" s="102"/>
      <c r="Z44" s="102"/>
    </row>
    <row r="45" spans="1:26" ht="17.25" customHeight="1">
      <c r="A45" s="102">
        <v>29</v>
      </c>
      <c r="B45" s="256" t="s">
        <v>121</v>
      </c>
      <c r="C45" s="268" t="s">
        <v>195</v>
      </c>
      <c r="D45" s="194"/>
      <c r="E45" s="195">
        <v>3</v>
      </c>
      <c r="F45" s="207">
        <v>3</v>
      </c>
      <c r="G45" s="208">
        <v>30</v>
      </c>
      <c r="I45" s="102"/>
      <c r="J45" s="102">
        <v>30</v>
      </c>
      <c r="K45" s="102"/>
      <c r="L45" s="102"/>
      <c r="M45" s="102"/>
      <c r="N45" s="251"/>
      <c r="O45" s="251"/>
      <c r="P45" s="64"/>
      <c r="Q45" s="102"/>
      <c r="R45" s="102"/>
      <c r="T45" s="102">
        <v>30</v>
      </c>
      <c r="U45" s="102"/>
      <c r="V45" s="102"/>
      <c r="W45" s="102"/>
      <c r="X45" s="102"/>
      <c r="Y45" s="102"/>
      <c r="Z45" s="102"/>
    </row>
    <row r="46" spans="1:26" ht="16.5" customHeight="1">
      <c r="A46" s="102">
        <v>30</v>
      </c>
      <c r="B46" s="254" t="s">
        <v>109</v>
      </c>
      <c r="C46" s="268" t="s">
        <v>196</v>
      </c>
      <c r="D46" s="194"/>
      <c r="E46" s="195">
        <v>1</v>
      </c>
      <c r="F46" s="207">
        <v>2</v>
      </c>
      <c r="G46" s="208">
        <v>30</v>
      </c>
      <c r="H46" s="102"/>
      <c r="I46" s="102"/>
      <c r="J46" s="102">
        <v>30</v>
      </c>
      <c r="K46" s="102"/>
      <c r="L46" s="102"/>
      <c r="M46" s="102"/>
      <c r="N46" s="251"/>
      <c r="O46" s="251"/>
      <c r="P46" s="64">
        <v>30</v>
      </c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8.75" customHeight="1">
      <c r="A47" s="102">
        <v>31</v>
      </c>
      <c r="B47" s="256" t="s">
        <v>129</v>
      </c>
      <c r="C47" s="268" t="s">
        <v>197</v>
      </c>
      <c r="D47" s="173">
        <v>2</v>
      </c>
      <c r="E47" s="197"/>
      <c r="F47" s="207">
        <v>3</v>
      </c>
      <c r="G47" s="208">
        <v>30</v>
      </c>
      <c r="H47" s="102">
        <v>30</v>
      </c>
      <c r="I47" s="102"/>
      <c r="J47" s="102"/>
      <c r="K47" s="102"/>
      <c r="L47" s="102"/>
      <c r="M47" s="102"/>
      <c r="N47" s="251"/>
      <c r="O47" s="251"/>
      <c r="P47" s="64"/>
      <c r="Q47" s="102">
        <v>30</v>
      </c>
      <c r="R47" s="102"/>
      <c r="T47" s="102"/>
      <c r="U47" s="102"/>
      <c r="V47" s="102"/>
      <c r="W47" s="102"/>
      <c r="X47" s="102"/>
      <c r="Y47" s="102"/>
      <c r="Z47" s="102"/>
    </row>
    <row r="48" spans="1:26" s="159" customFormat="1" ht="16.5" customHeight="1">
      <c r="A48" s="367" t="s">
        <v>11</v>
      </c>
      <c r="B48" s="368"/>
      <c r="C48" s="198"/>
      <c r="D48" s="196"/>
      <c r="E48" s="196"/>
      <c r="F48" s="245">
        <f aca="true" t="shared" si="1" ref="F48:Z48">SUM(F42:F47)</f>
        <v>14</v>
      </c>
      <c r="G48" s="208">
        <f t="shared" si="1"/>
        <v>135</v>
      </c>
      <c r="H48" s="196">
        <f t="shared" si="1"/>
        <v>45</v>
      </c>
      <c r="I48" s="196">
        <f t="shared" si="1"/>
        <v>0</v>
      </c>
      <c r="J48" s="196">
        <f t="shared" si="1"/>
        <v>90</v>
      </c>
      <c r="K48" s="196">
        <f t="shared" si="1"/>
        <v>0</v>
      </c>
      <c r="L48" s="196">
        <f t="shared" si="1"/>
        <v>0</v>
      </c>
      <c r="M48" s="196">
        <f t="shared" si="1"/>
        <v>0</v>
      </c>
      <c r="N48" s="196">
        <f t="shared" si="1"/>
        <v>0</v>
      </c>
      <c r="O48" s="196">
        <f t="shared" si="1"/>
        <v>15</v>
      </c>
      <c r="P48" s="223">
        <f t="shared" si="1"/>
        <v>45</v>
      </c>
      <c r="Q48" s="196">
        <f>SUM(Q42:Q47)</f>
        <v>30</v>
      </c>
      <c r="R48" s="196">
        <f t="shared" si="1"/>
        <v>0</v>
      </c>
      <c r="S48" s="196">
        <f t="shared" si="1"/>
        <v>0</v>
      </c>
      <c r="T48" s="199">
        <f t="shared" si="1"/>
        <v>30</v>
      </c>
      <c r="U48" s="196">
        <f t="shared" si="1"/>
        <v>0</v>
      </c>
      <c r="V48" s="196">
        <f t="shared" si="1"/>
        <v>0</v>
      </c>
      <c r="W48" s="196">
        <f t="shared" si="1"/>
        <v>0</v>
      </c>
      <c r="X48" s="196">
        <f t="shared" si="1"/>
        <v>15</v>
      </c>
      <c r="Y48" s="196">
        <f t="shared" si="1"/>
        <v>0</v>
      </c>
      <c r="Z48" s="196">
        <f t="shared" si="1"/>
        <v>0</v>
      </c>
    </row>
    <row r="49" spans="1:34" ht="16.5" customHeight="1" thickBot="1">
      <c r="A49" s="363" t="s">
        <v>70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B49" s="94"/>
      <c r="AC49" s="94"/>
      <c r="AD49" s="94"/>
      <c r="AE49" s="94"/>
      <c r="AF49" s="94"/>
      <c r="AG49" s="94"/>
      <c r="AH49" s="93"/>
    </row>
    <row r="50" spans="1:34" ht="16.5" customHeight="1" thickTop="1">
      <c r="A50" s="43">
        <v>32</v>
      </c>
      <c r="B50" s="267" t="s">
        <v>76</v>
      </c>
      <c r="C50" s="268" t="s">
        <v>164</v>
      </c>
      <c r="D50" s="273"/>
      <c r="E50" s="274">
        <v>2</v>
      </c>
      <c r="F50" s="275">
        <v>2</v>
      </c>
      <c r="G50" s="271">
        <v>30</v>
      </c>
      <c r="H50" s="43"/>
      <c r="I50" s="43"/>
      <c r="J50" s="43"/>
      <c r="K50" s="43"/>
      <c r="L50" s="43"/>
      <c r="M50" s="43"/>
      <c r="N50" s="90">
        <v>30</v>
      </c>
      <c r="O50" s="90"/>
      <c r="P50" s="276"/>
      <c r="Q50" s="43"/>
      <c r="R50" s="43">
        <v>30</v>
      </c>
      <c r="S50" s="43"/>
      <c r="T50" s="43"/>
      <c r="U50" s="43"/>
      <c r="V50" s="43"/>
      <c r="W50" s="43"/>
      <c r="X50" s="43"/>
      <c r="Y50" s="43"/>
      <c r="Z50" s="43"/>
      <c r="AB50" s="93"/>
      <c r="AC50" s="93"/>
      <c r="AD50" s="93"/>
      <c r="AE50" s="93"/>
      <c r="AF50" s="93"/>
      <c r="AG50" s="93"/>
      <c r="AH50" s="93"/>
    </row>
    <row r="51" spans="1:34" ht="16.5" customHeight="1">
      <c r="A51" s="102">
        <v>33</v>
      </c>
      <c r="B51" s="254" t="s">
        <v>96</v>
      </c>
      <c r="C51" s="268" t="s">
        <v>198</v>
      </c>
      <c r="D51" s="194"/>
      <c r="E51" s="173">
        <v>1</v>
      </c>
      <c r="F51" s="206">
        <v>3</v>
      </c>
      <c r="G51" s="208">
        <v>15</v>
      </c>
      <c r="H51" s="102"/>
      <c r="I51" s="102">
        <v>15</v>
      </c>
      <c r="J51" s="102"/>
      <c r="K51" s="102"/>
      <c r="L51" s="102"/>
      <c r="M51" s="102"/>
      <c r="N51" s="251"/>
      <c r="O51" s="251"/>
      <c r="P51" s="64">
        <v>15</v>
      </c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B51" s="93"/>
      <c r="AC51" s="93"/>
      <c r="AD51" s="93"/>
      <c r="AE51" s="93"/>
      <c r="AF51" s="93"/>
      <c r="AG51" s="93"/>
      <c r="AH51" s="93"/>
    </row>
    <row r="52" spans="1:26" ht="16.5" customHeight="1">
      <c r="A52" s="102">
        <v>34</v>
      </c>
      <c r="B52" s="256" t="s">
        <v>115</v>
      </c>
      <c r="C52" s="268" t="s">
        <v>199</v>
      </c>
      <c r="D52" s="194"/>
      <c r="E52" s="173">
        <v>4</v>
      </c>
      <c r="F52" s="206">
        <v>4</v>
      </c>
      <c r="G52" s="208">
        <v>30</v>
      </c>
      <c r="I52" s="102"/>
      <c r="J52" s="102">
        <v>30</v>
      </c>
      <c r="K52" s="102"/>
      <c r="L52" s="102"/>
      <c r="M52" s="102"/>
      <c r="N52" s="251"/>
      <c r="O52" s="251"/>
      <c r="P52" s="64"/>
      <c r="Q52" s="102"/>
      <c r="R52" s="102"/>
      <c r="S52" s="102"/>
      <c r="T52" s="102"/>
      <c r="V52" s="102">
        <v>30</v>
      </c>
      <c r="W52" s="102"/>
      <c r="X52" s="102"/>
      <c r="Y52" s="102"/>
      <c r="Z52" s="102"/>
    </row>
    <row r="53" spans="1:26" ht="16.5" customHeight="1">
      <c r="A53" s="102">
        <v>35</v>
      </c>
      <c r="B53" s="254" t="s">
        <v>97</v>
      </c>
      <c r="C53" s="268" t="s">
        <v>163</v>
      </c>
      <c r="D53" s="194"/>
      <c r="E53" s="173">
        <v>1</v>
      </c>
      <c r="F53" s="206">
        <v>1</v>
      </c>
      <c r="G53" s="208">
        <v>15</v>
      </c>
      <c r="H53" s="102"/>
      <c r="I53" s="102"/>
      <c r="J53" s="102"/>
      <c r="K53" s="102">
        <v>15</v>
      </c>
      <c r="L53" s="102"/>
      <c r="M53" s="102"/>
      <c r="N53" s="251"/>
      <c r="O53" s="251"/>
      <c r="P53" s="64">
        <v>15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6.5" customHeight="1">
      <c r="A54" s="102">
        <v>36</v>
      </c>
      <c r="B54" s="254" t="s">
        <v>98</v>
      </c>
      <c r="C54" s="268" t="s">
        <v>200</v>
      </c>
      <c r="D54" s="194"/>
      <c r="E54" s="173">
        <v>5</v>
      </c>
      <c r="F54" s="206">
        <v>4</v>
      </c>
      <c r="G54" s="208">
        <v>30</v>
      </c>
      <c r="H54" s="102"/>
      <c r="I54" s="102"/>
      <c r="J54" s="102"/>
      <c r="K54" s="102"/>
      <c r="L54" s="102"/>
      <c r="M54" s="102">
        <v>30</v>
      </c>
      <c r="N54" s="251"/>
      <c r="O54" s="251"/>
      <c r="P54" s="64"/>
      <c r="Q54" s="102"/>
      <c r="R54" s="102"/>
      <c r="S54" s="102"/>
      <c r="T54" s="102"/>
      <c r="U54" s="102"/>
      <c r="V54" s="102"/>
      <c r="W54" s="102"/>
      <c r="X54" s="102">
        <v>30</v>
      </c>
      <c r="Y54" s="102"/>
      <c r="Z54" s="102"/>
    </row>
    <row r="55" spans="1:26" ht="16.5" customHeight="1">
      <c r="A55" s="102">
        <v>37</v>
      </c>
      <c r="B55" s="254" t="s">
        <v>99</v>
      </c>
      <c r="C55" s="268" t="s">
        <v>201</v>
      </c>
      <c r="D55" s="194"/>
      <c r="E55" s="173">
        <v>6</v>
      </c>
      <c r="F55" s="206">
        <v>5</v>
      </c>
      <c r="G55" s="208">
        <v>30</v>
      </c>
      <c r="H55" s="102"/>
      <c r="I55" s="102"/>
      <c r="J55" s="102"/>
      <c r="K55" s="102"/>
      <c r="L55" s="102"/>
      <c r="M55" s="102">
        <v>30</v>
      </c>
      <c r="N55" s="251"/>
      <c r="O55" s="251"/>
      <c r="P55" s="224"/>
      <c r="Q55" s="102"/>
      <c r="R55" s="102"/>
      <c r="S55" s="102"/>
      <c r="T55" s="102"/>
      <c r="U55" s="102"/>
      <c r="V55" s="102"/>
      <c r="W55" s="102"/>
      <c r="X55" s="102"/>
      <c r="Y55" s="102"/>
      <c r="Z55" s="102">
        <v>30</v>
      </c>
    </row>
    <row r="56" spans="1:26" s="159" customFormat="1" ht="16.5" customHeight="1" thickBot="1">
      <c r="A56" s="356" t="s">
        <v>11</v>
      </c>
      <c r="B56" s="357"/>
      <c r="C56" s="277"/>
      <c r="D56" s="278"/>
      <c r="E56" s="278"/>
      <c r="F56" s="279">
        <f>SUM(F50:F55)</f>
        <v>19</v>
      </c>
      <c r="G56" s="279">
        <f>SUM(G50:G55)</f>
        <v>150</v>
      </c>
      <c r="H56" s="278">
        <f aca="true" t="shared" si="2" ref="H56:Z56">SUM(H50:H55)</f>
        <v>0</v>
      </c>
      <c r="I56" s="278">
        <f t="shared" si="2"/>
        <v>15</v>
      </c>
      <c r="J56" s="278">
        <f t="shared" si="2"/>
        <v>30</v>
      </c>
      <c r="K56" s="278">
        <f t="shared" si="2"/>
        <v>15</v>
      </c>
      <c r="L56" s="278">
        <f t="shared" si="2"/>
        <v>0</v>
      </c>
      <c r="M56" s="278">
        <f t="shared" si="2"/>
        <v>60</v>
      </c>
      <c r="N56" s="278">
        <f t="shared" si="2"/>
        <v>30</v>
      </c>
      <c r="O56" s="278">
        <f t="shared" si="2"/>
        <v>0</v>
      </c>
      <c r="P56" s="280">
        <f t="shared" si="2"/>
        <v>30</v>
      </c>
      <c r="Q56" s="278">
        <f t="shared" si="2"/>
        <v>0</v>
      </c>
      <c r="R56" s="278">
        <f t="shared" si="2"/>
        <v>30</v>
      </c>
      <c r="S56" s="278">
        <f t="shared" si="2"/>
        <v>0</v>
      </c>
      <c r="T56" s="278">
        <f t="shared" si="2"/>
        <v>0</v>
      </c>
      <c r="U56" s="278">
        <f t="shared" si="2"/>
        <v>0</v>
      </c>
      <c r="V56" s="278">
        <f t="shared" si="2"/>
        <v>30</v>
      </c>
      <c r="W56" s="278">
        <f t="shared" si="2"/>
        <v>0</v>
      </c>
      <c r="X56" s="278">
        <f t="shared" si="2"/>
        <v>30</v>
      </c>
      <c r="Y56" s="278">
        <f t="shared" si="2"/>
        <v>0</v>
      </c>
      <c r="Z56" s="278">
        <f t="shared" si="2"/>
        <v>30</v>
      </c>
    </row>
    <row r="57" spans="1:26" ht="16.5" customHeight="1" thickTop="1">
      <c r="A57" s="355" t="s">
        <v>71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</row>
    <row r="58" spans="1:26" ht="16.5" customHeight="1">
      <c r="A58" s="102">
        <v>38</v>
      </c>
      <c r="B58" s="254" t="s">
        <v>82</v>
      </c>
      <c r="C58" s="193" t="s">
        <v>202</v>
      </c>
      <c r="D58" s="194"/>
      <c r="E58" s="173">
        <v>1</v>
      </c>
      <c r="F58" s="209" t="s">
        <v>108</v>
      </c>
      <c r="G58" s="208">
        <v>30</v>
      </c>
      <c r="H58" s="102"/>
      <c r="I58" s="102">
        <v>30</v>
      </c>
      <c r="J58" s="102"/>
      <c r="K58" s="102"/>
      <c r="L58" s="102"/>
      <c r="M58" s="102"/>
      <c r="N58" s="251"/>
      <c r="O58" s="251"/>
      <c r="P58" s="64">
        <v>30</v>
      </c>
      <c r="Q58" s="102"/>
      <c r="R58" s="102"/>
      <c r="S58" s="102"/>
      <c r="T58" s="200"/>
      <c r="U58" s="102"/>
      <c r="V58" s="102"/>
      <c r="W58" s="102"/>
      <c r="X58" s="102"/>
      <c r="Y58" s="102"/>
      <c r="Z58" s="102"/>
    </row>
    <row r="59" spans="1:26" ht="16.5" customHeight="1">
      <c r="A59" s="102">
        <v>39</v>
      </c>
      <c r="B59" s="254" t="s">
        <v>83</v>
      </c>
      <c r="C59" s="193" t="s">
        <v>203</v>
      </c>
      <c r="D59" s="194"/>
      <c r="E59" s="173">
        <v>2</v>
      </c>
      <c r="F59" s="209" t="s">
        <v>108</v>
      </c>
      <c r="G59" s="208">
        <v>30</v>
      </c>
      <c r="H59" s="102"/>
      <c r="I59" s="102">
        <v>30</v>
      </c>
      <c r="J59" s="102"/>
      <c r="K59" s="102"/>
      <c r="L59" s="102"/>
      <c r="M59" s="102"/>
      <c r="N59" s="251"/>
      <c r="O59" s="251"/>
      <c r="P59" s="64"/>
      <c r="Q59" s="102"/>
      <c r="R59" s="102">
        <v>30</v>
      </c>
      <c r="S59" s="102"/>
      <c r="T59" s="200"/>
      <c r="U59" s="102"/>
      <c r="V59" s="102"/>
      <c r="W59" s="102"/>
      <c r="X59" s="102"/>
      <c r="Y59" s="102"/>
      <c r="Z59" s="102"/>
    </row>
    <row r="60" spans="1:26" s="159" customFormat="1" ht="16.5" customHeight="1" thickBot="1">
      <c r="A60" s="356" t="s">
        <v>11</v>
      </c>
      <c r="B60" s="357"/>
      <c r="C60" s="277"/>
      <c r="D60" s="278"/>
      <c r="E60" s="278"/>
      <c r="F60" s="279"/>
      <c r="G60" s="279">
        <f aca="true" t="shared" si="3" ref="G60:Z60">SUM(G58:G59)</f>
        <v>60</v>
      </c>
      <c r="H60" s="278">
        <f t="shared" si="3"/>
        <v>0</v>
      </c>
      <c r="I60" s="278">
        <f t="shared" si="3"/>
        <v>60</v>
      </c>
      <c r="J60" s="278">
        <f t="shared" si="3"/>
        <v>0</v>
      </c>
      <c r="K60" s="278">
        <f t="shared" si="3"/>
        <v>0</v>
      </c>
      <c r="L60" s="278">
        <f t="shared" si="3"/>
        <v>0</v>
      </c>
      <c r="M60" s="278">
        <f t="shared" si="3"/>
        <v>0</v>
      </c>
      <c r="N60" s="278">
        <f t="shared" si="3"/>
        <v>0</v>
      </c>
      <c r="O60" s="278">
        <f t="shared" si="3"/>
        <v>0</v>
      </c>
      <c r="P60" s="280">
        <f t="shared" si="3"/>
        <v>30</v>
      </c>
      <c r="Q60" s="278">
        <f t="shared" si="3"/>
        <v>0</v>
      </c>
      <c r="R60" s="278">
        <f t="shared" si="3"/>
        <v>30</v>
      </c>
      <c r="S60" s="278">
        <f t="shared" si="3"/>
        <v>0</v>
      </c>
      <c r="T60" s="278">
        <f t="shared" si="3"/>
        <v>0</v>
      </c>
      <c r="U60" s="278">
        <f t="shared" si="3"/>
        <v>0</v>
      </c>
      <c r="V60" s="278">
        <f t="shared" si="3"/>
        <v>0</v>
      </c>
      <c r="W60" s="278">
        <f t="shared" si="3"/>
        <v>0</v>
      </c>
      <c r="X60" s="278">
        <f t="shared" si="3"/>
        <v>0</v>
      </c>
      <c r="Y60" s="278">
        <f t="shared" si="3"/>
        <v>0</v>
      </c>
      <c r="Z60" s="278">
        <f t="shared" si="3"/>
        <v>0</v>
      </c>
    </row>
    <row r="61" spans="1:26" ht="16.5" customHeight="1" thickTop="1">
      <c r="A61" s="355" t="s">
        <v>72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</row>
    <row r="62" spans="1:26" ht="16.5" customHeight="1">
      <c r="A62" s="102">
        <v>40</v>
      </c>
      <c r="B62" s="254" t="s">
        <v>84</v>
      </c>
      <c r="C62" s="193" t="s">
        <v>204</v>
      </c>
      <c r="D62" s="194"/>
      <c r="E62" s="173">
        <v>3</v>
      </c>
      <c r="F62" s="206">
        <v>3</v>
      </c>
      <c r="G62" s="208">
        <v>30</v>
      </c>
      <c r="H62" s="102"/>
      <c r="I62" s="102"/>
      <c r="J62" s="102">
        <v>30</v>
      </c>
      <c r="K62" s="102"/>
      <c r="L62" s="102"/>
      <c r="M62" s="102"/>
      <c r="N62" s="251"/>
      <c r="O62" s="251"/>
      <c r="P62" s="64"/>
      <c r="Q62" s="102"/>
      <c r="R62" s="102"/>
      <c r="S62" s="102"/>
      <c r="T62" s="102">
        <v>30</v>
      </c>
      <c r="U62" s="102"/>
      <c r="V62" s="102"/>
      <c r="W62" s="102"/>
      <c r="X62" s="102"/>
      <c r="Y62" s="102"/>
      <c r="Z62" s="102"/>
    </row>
    <row r="63" spans="1:26" ht="16.5" customHeight="1">
      <c r="A63" s="102">
        <v>41</v>
      </c>
      <c r="B63" s="254" t="s">
        <v>85</v>
      </c>
      <c r="C63" s="193" t="s">
        <v>205</v>
      </c>
      <c r="D63" s="194"/>
      <c r="E63" s="173">
        <v>4</v>
      </c>
      <c r="F63" s="206">
        <v>3</v>
      </c>
      <c r="G63" s="208">
        <v>30</v>
      </c>
      <c r="H63" s="102"/>
      <c r="I63" s="102"/>
      <c r="J63" s="102">
        <v>30</v>
      </c>
      <c r="K63" s="102"/>
      <c r="L63" s="102"/>
      <c r="M63" s="102"/>
      <c r="N63" s="251"/>
      <c r="O63" s="251"/>
      <c r="P63" s="64"/>
      <c r="Q63" s="102"/>
      <c r="R63" s="102"/>
      <c r="S63" s="102"/>
      <c r="T63" s="200"/>
      <c r="U63" s="102"/>
      <c r="V63" s="102">
        <v>30</v>
      </c>
      <c r="W63" s="102"/>
      <c r="X63" s="102"/>
      <c r="Y63" s="102"/>
      <c r="Z63" s="102"/>
    </row>
    <row r="64" spans="1:26" ht="16.5" customHeight="1">
      <c r="A64" s="102">
        <v>42</v>
      </c>
      <c r="B64" s="254" t="s">
        <v>86</v>
      </c>
      <c r="C64" s="193" t="s">
        <v>206</v>
      </c>
      <c r="D64" s="194"/>
      <c r="E64" s="173">
        <v>5</v>
      </c>
      <c r="F64" s="206">
        <v>3</v>
      </c>
      <c r="G64" s="208">
        <v>30</v>
      </c>
      <c r="H64" s="102"/>
      <c r="I64" s="102"/>
      <c r="J64" s="102">
        <v>30</v>
      </c>
      <c r="K64" s="102"/>
      <c r="L64" s="102"/>
      <c r="M64" s="102"/>
      <c r="N64" s="251"/>
      <c r="O64" s="251"/>
      <c r="P64" s="64"/>
      <c r="Q64" s="102"/>
      <c r="R64" s="102"/>
      <c r="S64" s="102"/>
      <c r="T64" s="200"/>
      <c r="U64" s="102"/>
      <c r="V64" s="102"/>
      <c r="W64" s="102"/>
      <c r="X64" s="102">
        <v>30</v>
      </c>
      <c r="Y64" s="102"/>
      <c r="Z64" s="102"/>
    </row>
    <row r="65" spans="1:26" ht="16.5" customHeight="1">
      <c r="A65" s="102">
        <v>43</v>
      </c>
      <c r="B65" s="254" t="s">
        <v>87</v>
      </c>
      <c r="C65" s="193" t="s">
        <v>207</v>
      </c>
      <c r="D65" s="194"/>
      <c r="E65" s="173">
        <v>6</v>
      </c>
      <c r="F65" s="206">
        <v>3</v>
      </c>
      <c r="G65" s="208">
        <v>30</v>
      </c>
      <c r="H65" s="102"/>
      <c r="I65" s="102"/>
      <c r="J65" s="102">
        <v>30</v>
      </c>
      <c r="K65" s="102"/>
      <c r="L65" s="102"/>
      <c r="M65" s="102"/>
      <c r="N65" s="251"/>
      <c r="O65" s="251"/>
      <c r="P65" s="64"/>
      <c r="Q65" s="102"/>
      <c r="R65" s="102"/>
      <c r="S65" s="102"/>
      <c r="T65" s="200"/>
      <c r="U65" s="102"/>
      <c r="V65" s="102"/>
      <c r="W65" s="102"/>
      <c r="X65" s="102"/>
      <c r="Y65" s="102"/>
      <c r="Z65" s="102">
        <v>30</v>
      </c>
    </row>
    <row r="66" spans="1:26" s="159" customFormat="1" ht="16.5" customHeight="1" thickBot="1">
      <c r="A66" s="356" t="s">
        <v>11</v>
      </c>
      <c r="B66" s="357"/>
      <c r="C66" s="277"/>
      <c r="D66" s="278"/>
      <c r="E66" s="278"/>
      <c r="F66" s="279">
        <f aca="true" t="shared" si="4" ref="F66:Z66">SUM(F62:F65)</f>
        <v>12</v>
      </c>
      <c r="G66" s="279">
        <f t="shared" si="4"/>
        <v>120</v>
      </c>
      <c r="H66" s="278">
        <f t="shared" si="4"/>
        <v>0</v>
      </c>
      <c r="I66" s="278">
        <f t="shared" si="4"/>
        <v>0</v>
      </c>
      <c r="J66" s="278">
        <f t="shared" si="4"/>
        <v>120</v>
      </c>
      <c r="K66" s="278">
        <f t="shared" si="4"/>
        <v>0</v>
      </c>
      <c r="L66" s="278">
        <f t="shared" si="4"/>
        <v>0</v>
      </c>
      <c r="M66" s="278">
        <f t="shared" si="4"/>
        <v>0</v>
      </c>
      <c r="N66" s="278">
        <f t="shared" si="4"/>
        <v>0</v>
      </c>
      <c r="O66" s="278">
        <f t="shared" si="4"/>
        <v>0</v>
      </c>
      <c r="P66" s="280">
        <f t="shared" si="4"/>
        <v>0</v>
      </c>
      <c r="Q66" s="278">
        <f t="shared" si="4"/>
        <v>0</v>
      </c>
      <c r="R66" s="278">
        <f t="shared" si="4"/>
        <v>0</v>
      </c>
      <c r="S66" s="278">
        <f t="shared" si="4"/>
        <v>0</v>
      </c>
      <c r="T66" s="278">
        <f t="shared" si="4"/>
        <v>30</v>
      </c>
      <c r="U66" s="278">
        <f t="shared" si="4"/>
        <v>0</v>
      </c>
      <c r="V66" s="278">
        <f t="shared" si="4"/>
        <v>30</v>
      </c>
      <c r="W66" s="278">
        <f t="shared" si="4"/>
        <v>0</v>
      </c>
      <c r="X66" s="278">
        <f t="shared" si="4"/>
        <v>30</v>
      </c>
      <c r="Y66" s="278">
        <f t="shared" si="4"/>
        <v>0</v>
      </c>
      <c r="Z66" s="278">
        <f t="shared" si="4"/>
        <v>30</v>
      </c>
    </row>
    <row r="67" spans="1:26" s="159" customFormat="1" ht="16.5" customHeight="1" thickTop="1">
      <c r="A67" s="355" t="s">
        <v>73</v>
      </c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</row>
    <row r="68" spans="1:26" ht="16.5" customHeight="1">
      <c r="A68" s="102">
        <v>44</v>
      </c>
      <c r="B68" s="254" t="s">
        <v>88</v>
      </c>
      <c r="C68" s="193" t="s">
        <v>208</v>
      </c>
      <c r="D68" s="194"/>
      <c r="E68" s="173">
        <v>1</v>
      </c>
      <c r="F68" s="206">
        <v>2</v>
      </c>
      <c r="G68" s="208">
        <v>30</v>
      </c>
      <c r="H68" s="102"/>
      <c r="I68" s="102"/>
      <c r="J68" s="102"/>
      <c r="K68" s="102"/>
      <c r="L68" s="102">
        <v>30</v>
      </c>
      <c r="M68" s="102"/>
      <c r="N68" s="251"/>
      <c r="O68" s="251"/>
      <c r="P68" s="64">
        <v>30</v>
      </c>
      <c r="Q68" s="102"/>
      <c r="R68" s="102"/>
      <c r="S68" s="102"/>
      <c r="T68" s="200"/>
      <c r="U68" s="102"/>
      <c r="V68" s="102"/>
      <c r="W68" s="102"/>
      <c r="X68" s="102"/>
      <c r="Y68" s="102"/>
      <c r="Z68" s="102"/>
    </row>
    <row r="69" spans="1:26" ht="16.5" customHeight="1">
      <c r="A69" s="102">
        <v>45</v>
      </c>
      <c r="B69" s="254" t="s">
        <v>89</v>
      </c>
      <c r="C69" s="193" t="s">
        <v>209</v>
      </c>
      <c r="D69" s="194"/>
      <c r="E69" s="173">
        <v>2</v>
      </c>
      <c r="F69" s="206">
        <v>2</v>
      </c>
      <c r="G69" s="208">
        <v>30</v>
      </c>
      <c r="H69" s="102"/>
      <c r="I69" s="102"/>
      <c r="J69" s="102"/>
      <c r="K69" s="102"/>
      <c r="L69" s="102">
        <v>30</v>
      </c>
      <c r="M69" s="102"/>
      <c r="N69" s="251"/>
      <c r="O69" s="251"/>
      <c r="P69" s="64"/>
      <c r="Q69" s="102"/>
      <c r="R69" s="102">
        <v>30</v>
      </c>
      <c r="S69" s="102"/>
      <c r="T69" s="200"/>
      <c r="U69" s="102"/>
      <c r="V69" s="102"/>
      <c r="W69" s="102"/>
      <c r="X69" s="102"/>
      <c r="Y69" s="102"/>
      <c r="Z69" s="102"/>
    </row>
    <row r="70" spans="1:26" ht="16.5" customHeight="1">
      <c r="A70" s="102">
        <v>46</v>
      </c>
      <c r="B70" s="254" t="s">
        <v>90</v>
      </c>
      <c r="C70" s="193" t="s">
        <v>210</v>
      </c>
      <c r="D70" s="194"/>
      <c r="E70" s="173">
        <v>3</v>
      </c>
      <c r="F70" s="206">
        <v>2</v>
      </c>
      <c r="G70" s="208">
        <v>30</v>
      </c>
      <c r="H70" s="102"/>
      <c r="I70" s="102"/>
      <c r="J70" s="102"/>
      <c r="K70" s="102"/>
      <c r="L70" s="102">
        <v>30</v>
      </c>
      <c r="M70" s="102"/>
      <c r="N70" s="251"/>
      <c r="O70" s="251"/>
      <c r="P70" s="64"/>
      <c r="Q70" s="102"/>
      <c r="R70" s="102"/>
      <c r="S70" s="102"/>
      <c r="T70" s="200">
        <v>30</v>
      </c>
      <c r="U70" s="102"/>
      <c r="V70" s="102"/>
      <c r="W70" s="102"/>
      <c r="X70" s="102"/>
      <c r="Y70" s="102"/>
      <c r="Z70" s="102"/>
    </row>
    <row r="71" spans="1:26" ht="16.5" customHeight="1">
      <c r="A71" s="102">
        <v>47</v>
      </c>
      <c r="B71" s="254" t="s">
        <v>91</v>
      </c>
      <c r="C71" s="193" t="s">
        <v>211</v>
      </c>
      <c r="D71" s="173">
        <v>4</v>
      </c>
      <c r="E71" s="194"/>
      <c r="F71" s="206">
        <v>2</v>
      </c>
      <c r="G71" s="208">
        <v>30</v>
      </c>
      <c r="H71" s="102"/>
      <c r="I71" s="102"/>
      <c r="J71" s="102"/>
      <c r="K71" s="102"/>
      <c r="L71" s="102">
        <v>30</v>
      </c>
      <c r="M71" s="102"/>
      <c r="N71" s="251"/>
      <c r="O71" s="251"/>
      <c r="P71" s="64"/>
      <c r="Q71" s="102"/>
      <c r="R71" s="102"/>
      <c r="S71" s="102"/>
      <c r="T71" s="200"/>
      <c r="U71" s="102"/>
      <c r="V71" s="102">
        <v>30</v>
      </c>
      <c r="W71" s="102"/>
      <c r="X71" s="102"/>
      <c r="Y71" s="102"/>
      <c r="Z71" s="102"/>
    </row>
    <row r="72" spans="1:26" ht="16.5" customHeight="1">
      <c r="A72" s="102">
        <v>48</v>
      </c>
      <c r="B72" s="254" t="s">
        <v>92</v>
      </c>
      <c r="C72" s="193" t="s">
        <v>212</v>
      </c>
      <c r="D72" s="194"/>
      <c r="E72" s="173">
        <v>1</v>
      </c>
      <c r="F72" s="206">
        <v>2</v>
      </c>
      <c r="G72" s="208">
        <v>30</v>
      </c>
      <c r="H72" s="102"/>
      <c r="I72" s="102"/>
      <c r="J72" s="102"/>
      <c r="K72" s="102"/>
      <c r="L72" s="102">
        <v>30</v>
      </c>
      <c r="M72" s="102"/>
      <c r="N72" s="251"/>
      <c r="O72" s="251"/>
      <c r="P72" s="64">
        <v>30</v>
      </c>
      <c r="Q72" s="102"/>
      <c r="R72" s="102"/>
      <c r="S72" s="102"/>
      <c r="T72" s="200"/>
      <c r="U72" s="102"/>
      <c r="V72" s="102"/>
      <c r="W72" s="102"/>
      <c r="X72" s="102"/>
      <c r="Y72" s="102"/>
      <c r="Z72" s="102"/>
    </row>
    <row r="73" spans="1:26" ht="16.5" customHeight="1">
      <c r="A73" s="102">
        <v>49</v>
      </c>
      <c r="B73" s="254" t="s">
        <v>93</v>
      </c>
      <c r="C73" s="193" t="s">
        <v>213</v>
      </c>
      <c r="D73" s="194"/>
      <c r="E73" s="173">
        <v>2</v>
      </c>
      <c r="F73" s="206">
        <v>2</v>
      </c>
      <c r="G73" s="208">
        <v>30</v>
      </c>
      <c r="H73" s="102"/>
      <c r="I73" s="102"/>
      <c r="J73" s="102"/>
      <c r="K73" s="102"/>
      <c r="L73" s="102">
        <v>30</v>
      </c>
      <c r="M73" s="102"/>
      <c r="N73" s="251"/>
      <c r="O73" s="251"/>
      <c r="P73" s="64"/>
      <c r="Q73" s="102"/>
      <c r="R73" s="102">
        <v>30</v>
      </c>
      <c r="S73" s="102"/>
      <c r="T73" s="200"/>
      <c r="U73" s="102"/>
      <c r="V73" s="102"/>
      <c r="W73" s="102"/>
      <c r="X73" s="102"/>
      <c r="Y73" s="102"/>
      <c r="Z73" s="102"/>
    </row>
    <row r="74" spans="1:26" ht="16.5" customHeight="1">
      <c r="A74" s="102">
        <v>50</v>
      </c>
      <c r="B74" s="254" t="s">
        <v>94</v>
      </c>
      <c r="C74" s="193" t="s">
        <v>214</v>
      </c>
      <c r="D74" s="194"/>
      <c r="E74" s="173">
        <v>3</v>
      </c>
      <c r="F74" s="206">
        <v>2</v>
      </c>
      <c r="G74" s="208">
        <v>30</v>
      </c>
      <c r="H74" s="102"/>
      <c r="I74" s="102"/>
      <c r="J74" s="102"/>
      <c r="K74" s="102"/>
      <c r="L74" s="102">
        <v>30</v>
      </c>
      <c r="M74" s="102"/>
      <c r="N74" s="251"/>
      <c r="O74" s="251"/>
      <c r="P74" s="64"/>
      <c r="Q74" s="102"/>
      <c r="R74" s="102"/>
      <c r="S74" s="102"/>
      <c r="T74" s="200">
        <v>30</v>
      </c>
      <c r="U74" s="102"/>
      <c r="V74" s="102"/>
      <c r="W74" s="102"/>
      <c r="X74" s="102"/>
      <c r="Y74" s="102"/>
      <c r="Z74" s="102"/>
    </row>
    <row r="75" spans="1:26" ht="16.5" customHeight="1">
      <c r="A75" s="102">
        <v>51</v>
      </c>
      <c r="B75" s="254" t="s">
        <v>95</v>
      </c>
      <c r="C75" s="193" t="s">
        <v>215</v>
      </c>
      <c r="D75" s="173">
        <v>4</v>
      </c>
      <c r="E75" s="194"/>
      <c r="F75" s="206">
        <v>2</v>
      </c>
      <c r="G75" s="208">
        <v>30</v>
      </c>
      <c r="H75" s="102"/>
      <c r="I75" s="102"/>
      <c r="J75" s="102"/>
      <c r="K75" s="102"/>
      <c r="L75" s="102">
        <v>30</v>
      </c>
      <c r="M75" s="102"/>
      <c r="N75" s="251"/>
      <c r="O75" s="251"/>
      <c r="P75" s="64"/>
      <c r="Q75" s="102"/>
      <c r="R75" s="102"/>
      <c r="S75" s="102"/>
      <c r="T75" s="200"/>
      <c r="U75" s="102"/>
      <c r="V75" s="102">
        <v>30</v>
      </c>
      <c r="W75" s="102"/>
      <c r="X75" s="102"/>
      <c r="Y75" s="102"/>
      <c r="Z75" s="102"/>
    </row>
    <row r="76" spans="1:26" s="159" customFormat="1" ht="15.75" thickBot="1">
      <c r="A76" s="356" t="s">
        <v>11</v>
      </c>
      <c r="B76" s="357"/>
      <c r="C76" s="277"/>
      <c r="D76" s="278"/>
      <c r="E76" s="278"/>
      <c r="F76" s="279">
        <f>SUM(F68:F75)</f>
        <v>16</v>
      </c>
      <c r="G76" s="279">
        <f>SUM(G68:G75)</f>
        <v>240</v>
      </c>
      <c r="H76" s="278">
        <f aca="true" t="shared" si="5" ref="H76:Z76">SUM(H68:H75)</f>
        <v>0</v>
      </c>
      <c r="I76" s="278">
        <f t="shared" si="5"/>
        <v>0</v>
      </c>
      <c r="J76" s="278">
        <f t="shared" si="5"/>
        <v>0</v>
      </c>
      <c r="K76" s="278">
        <f t="shared" si="5"/>
        <v>0</v>
      </c>
      <c r="L76" s="278">
        <f t="shared" si="5"/>
        <v>240</v>
      </c>
      <c r="M76" s="278">
        <f t="shared" si="5"/>
        <v>0</v>
      </c>
      <c r="N76" s="278">
        <f t="shared" si="5"/>
        <v>0</v>
      </c>
      <c r="O76" s="278">
        <f t="shared" si="5"/>
        <v>0</v>
      </c>
      <c r="P76" s="280">
        <f t="shared" si="5"/>
        <v>60</v>
      </c>
      <c r="Q76" s="278">
        <f t="shared" si="5"/>
        <v>0</v>
      </c>
      <c r="R76" s="278">
        <f t="shared" si="5"/>
        <v>60</v>
      </c>
      <c r="S76" s="278">
        <f t="shared" si="5"/>
        <v>0</v>
      </c>
      <c r="T76" s="278">
        <f t="shared" si="5"/>
        <v>60</v>
      </c>
      <c r="U76" s="278">
        <f t="shared" si="5"/>
        <v>0</v>
      </c>
      <c r="V76" s="278">
        <f t="shared" si="5"/>
        <v>60</v>
      </c>
      <c r="W76" s="278">
        <f t="shared" si="5"/>
        <v>0</v>
      </c>
      <c r="X76" s="278">
        <f t="shared" si="5"/>
        <v>0</v>
      </c>
      <c r="Y76" s="278">
        <f t="shared" si="5"/>
        <v>0</v>
      </c>
      <c r="Z76" s="278">
        <f t="shared" si="5"/>
        <v>0</v>
      </c>
    </row>
    <row r="77" spans="1:26" ht="25.5" customHeight="1" thickBot="1" thickTop="1">
      <c r="A77" s="358" t="s">
        <v>149</v>
      </c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</row>
    <row r="78" spans="1:26" ht="25.5" customHeight="1" thickTop="1">
      <c r="A78" s="360" t="s">
        <v>150</v>
      </c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</row>
    <row r="79" spans="1:26" ht="15">
      <c r="A79" s="102">
        <v>52</v>
      </c>
      <c r="B79" s="256" t="s">
        <v>134</v>
      </c>
      <c r="C79" s="193" t="s">
        <v>216</v>
      </c>
      <c r="D79" s="173">
        <v>5</v>
      </c>
      <c r="E79" s="194"/>
      <c r="F79" s="206">
        <v>3</v>
      </c>
      <c r="G79" s="208">
        <v>30</v>
      </c>
      <c r="H79" s="102">
        <v>30</v>
      </c>
      <c r="I79" s="102"/>
      <c r="J79" s="102"/>
      <c r="K79" s="102"/>
      <c r="L79" s="102"/>
      <c r="M79" s="102"/>
      <c r="N79" s="251"/>
      <c r="O79" s="251"/>
      <c r="P79" s="64"/>
      <c r="Q79" s="102"/>
      <c r="R79" s="102"/>
      <c r="S79" s="102"/>
      <c r="T79" s="200"/>
      <c r="U79" s="102"/>
      <c r="V79" s="102"/>
      <c r="W79" s="102">
        <v>30</v>
      </c>
      <c r="X79" s="102"/>
      <c r="Y79" s="102"/>
      <c r="Z79" s="102"/>
    </row>
    <row r="80" spans="1:26" ht="15">
      <c r="A80" s="102">
        <v>53</v>
      </c>
      <c r="B80" s="256" t="s">
        <v>127</v>
      </c>
      <c r="C80" s="193" t="s">
        <v>217</v>
      </c>
      <c r="D80" s="194"/>
      <c r="E80" s="173">
        <v>5</v>
      </c>
      <c r="F80" s="206">
        <v>3</v>
      </c>
      <c r="G80" s="208">
        <v>30</v>
      </c>
      <c r="H80" s="102"/>
      <c r="I80" s="102"/>
      <c r="J80" s="102">
        <v>30</v>
      </c>
      <c r="K80" s="102"/>
      <c r="L80" s="102"/>
      <c r="M80" s="102"/>
      <c r="N80" s="251"/>
      <c r="O80" s="251"/>
      <c r="P80" s="64"/>
      <c r="Q80" s="102"/>
      <c r="R80" s="102"/>
      <c r="S80" s="102"/>
      <c r="T80" s="200"/>
      <c r="U80" s="102"/>
      <c r="V80" s="102"/>
      <c r="W80" s="102"/>
      <c r="X80" s="102">
        <v>30</v>
      </c>
      <c r="Y80" s="102"/>
      <c r="Z80" s="102"/>
    </row>
    <row r="81" spans="1:26" ht="30">
      <c r="A81" s="102">
        <v>54</v>
      </c>
      <c r="B81" s="256" t="s">
        <v>126</v>
      </c>
      <c r="C81" s="193" t="s">
        <v>218</v>
      </c>
      <c r="D81" s="194"/>
      <c r="E81" s="173">
        <v>3</v>
      </c>
      <c r="F81" s="206">
        <v>4</v>
      </c>
      <c r="G81" s="208">
        <v>30</v>
      </c>
      <c r="H81" s="102"/>
      <c r="I81" s="102"/>
      <c r="J81" s="102">
        <v>30</v>
      </c>
      <c r="K81" s="102"/>
      <c r="L81" s="102"/>
      <c r="M81" s="102"/>
      <c r="N81" s="251"/>
      <c r="O81" s="251"/>
      <c r="P81" s="64"/>
      <c r="Q81" s="102"/>
      <c r="R81" s="102"/>
      <c r="S81" s="102"/>
      <c r="T81" s="200">
        <v>30</v>
      </c>
      <c r="U81" s="102"/>
      <c r="V81" s="102"/>
      <c r="W81" s="102"/>
      <c r="X81" s="102"/>
      <c r="Y81" s="102"/>
      <c r="Z81" s="102"/>
    </row>
    <row r="82" spans="1:26" ht="30">
      <c r="A82" s="102">
        <v>55</v>
      </c>
      <c r="B82" s="256" t="s">
        <v>143</v>
      </c>
      <c r="C82" s="193" t="s">
        <v>219</v>
      </c>
      <c r="D82" s="194"/>
      <c r="E82" s="173">
        <v>6</v>
      </c>
      <c r="F82" s="206">
        <v>4</v>
      </c>
      <c r="G82" s="208">
        <v>30</v>
      </c>
      <c r="H82" s="102"/>
      <c r="I82" s="102"/>
      <c r="J82" s="102">
        <v>30</v>
      </c>
      <c r="K82" s="102"/>
      <c r="L82" s="102"/>
      <c r="M82" s="102"/>
      <c r="N82" s="251"/>
      <c r="O82" s="251"/>
      <c r="P82" s="64"/>
      <c r="Q82" s="102"/>
      <c r="R82" s="102"/>
      <c r="S82" s="102"/>
      <c r="T82" s="200"/>
      <c r="U82" s="102"/>
      <c r="V82" s="102"/>
      <c r="W82" s="102"/>
      <c r="X82" s="102"/>
      <c r="Y82" s="102"/>
      <c r="Z82" s="102">
        <v>30</v>
      </c>
    </row>
    <row r="83" spans="1:26" ht="15">
      <c r="A83" s="102">
        <v>56</v>
      </c>
      <c r="B83" s="256" t="s">
        <v>116</v>
      </c>
      <c r="C83" s="193" t="s">
        <v>220</v>
      </c>
      <c r="D83" s="194"/>
      <c r="E83" s="173">
        <v>6</v>
      </c>
      <c r="F83" s="206">
        <v>4</v>
      </c>
      <c r="G83" s="208">
        <v>30</v>
      </c>
      <c r="H83" s="102"/>
      <c r="I83" s="102"/>
      <c r="J83" s="102">
        <v>30</v>
      </c>
      <c r="K83" s="102"/>
      <c r="L83" s="102"/>
      <c r="M83" s="102"/>
      <c r="N83" s="251"/>
      <c r="O83" s="251"/>
      <c r="P83" s="64"/>
      <c r="Q83" s="102"/>
      <c r="R83" s="102"/>
      <c r="S83" s="102"/>
      <c r="T83" s="200"/>
      <c r="U83" s="102"/>
      <c r="V83" s="102"/>
      <c r="W83" s="102"/>
      <c r="X83" s="102"/>
      <c r="Y83" s="102"/>
      <c r="Z83" s="102">
        <v>30</v>
      </c>
    </row>
    <row r="84" spans="1:26" ht="15">
      <c r="A84" s="102">
        <v>57</v>
      </c>
      <c r="B84" s="256" t="s">
        <v>125</v>
      </c>
      <c r="C84" s="193" t="s">
        <v>221</v>
      </c>
      <c r="D84" s="194"/>
      <c r="E84" s="173">
        <v>3</v>
      </c>
      <c r="F84" s="206">
        <v>4</v>
      </c>
      <c r="G84" s="208">
        <v>30</v>
      </c>
      <c r="H84" s="102"/>
      <c r="I84" s="102"/>
      <c r="J84" s="102">
        <v>30</v>
      </c>
      <c r="K84" s="102"/>
      <c r="L84" s="102"/>
      <c r="M84" s="102"/>
      <c r="N84" s="251"/>
      <c r="O84" s="251"/>
      <c r="P84" s="64"/>
      <c r="Q84" s="102"/>
      <c r="R84" s="102"/>
      <c r="S84" s="102"/>
      <c r="T84" s="200">
        <v>30</v>
      </c>
      <c r="U84" s="102"/>
      <c r="V84" s="102"/>
      <c r="W84" s="102"/>
      <c r="X84" s="102"/>
      <c r="Y84" s="102"/>
      <c r="Z84" s="102"/>
    </row>
    <row r="85" spans="1:26" ht="15">
      <c r="A85" s="102">
        <v>58</v>
      </c>
      <c r="B85" s="254" t="s">
        <v>128</v>
      </c>
      <c r="C85" s="193" t="s">
        <v>222</v>
      </c>
      <c r="D85" s="173">
        <v>4</v>
      </c>
      <c r="E85" s="194"/>
      <c r="F85" s="206">
        <v>4</v>
      </c>
      <c r="G85" s="208">
        <v>30</v>
      </c>
      <c r="H85" s="102">
        <f>SUM(H79:H84)</f>
        <v>30</v>
      </c>
      <c r="I85" s="102"/>
      <c r="J85" s="102"/>
      <c r="K85" s="102"/>
      <c r="L85" s="102"/>
      <c r="M85" s="102"/>
      <c r="N85" s="251"/>
      <c r="O85" s="251"/>
      <c r="P85" s="64"/>
      <c r="Q85" s="102"/>
      <c r="R85" s="102"/>
      <c r="S85" s="102"/>
      <c r="T85" s="200"/>
      <c r="U85" s="102">
        <v>30</v>
      </c>
      <c r="V85" s="102"/>
      <c r="W85" s="102"/>
      <c r="X85" s="102"/>
      <c r="Y85" s="102"/>
      <c r="Z85" s="102"/>
    </row>
    <row r="86" spans="1:26" s="159" customFormat="1" ht="16.5" customHeight="1" thickBot="1">
      <c r="A86" s="361" t="s">
        <v>11</v>
      </c>
      <c r="B86" s="362"/>
      <c r="C86" s="264"/>
      <c r="D86" s="265"/>
      <c r="E86" s="265"/>
      <c r="F86" s="266">
        <f>SUM(F79:F85)</f>
        <v>26</v>
      </c>
      <c r="G86" s="266">
        <f>SUM(G79:G85)</f>
        <v>210</v>
      </c>
      <c r="H86" s="265">
        <f>SUM(H79:H85)</f>
        <v>60</v>
      </c>
      <c r="I86" s="265">
        <f>SUM(I79:I85)</f>
        <v>0</v>
      </c>
      <c r="J86" s="265">
        <f>SUM(J79:J85)</f>
        <v>150</v>
      </c>
      <c r="K86" s="265">
        <f aca="true" t="shared" si="6" ref="K86:Z86">SUM(K79:K85)</f>
        <v>0</v>
      </c>
      <c r="L86" s="265">
        <f t="shared" si="6"/>
        <v>0</v>
      </c>
      <c r="M86" s="265">
        <f t="shared" si="6"/>
        <v>0</v>
      </c>
      <c r="N86" s="265">
        <f t="shared" si="6"/>
        <v>0</v>
      </c>
      <c r="O86" s="278">
        <f t="shared" si="6"/>
        <v>0</v>
      </c>
      <c r="P86" s="283">
        <f t="shared" si="6"/>
        <v>0</v>
      </c>
      <c r="Q86" s="265">
        <f t="shared" si="6"/>
        <v>0</v>
      </c>
      <c r="R86" s="265">
        <f t="shared" si="6"/>
        <v>0</v>
      </c>
      <c r="S86" s="265">
        <f t="shared" si="6"/>
        <v>0</v>
      </c>
      <c r="T86" s="265">
        <f t="shared" si="6"/>
        <v>60</v>
      </c>
      <c r="U86" s="265">
        <f t="shared" si="6"/>
        <v>30</v>
      </c>
      <c r="V86" s="265">
        <f t="shared" si="6"/>
        <v>0</v>
      </c>
      <c r="W86" s="265">
        <f t="shared" si="6"/>
        <v>30</v>
      </c>
      <c r="X86" s="265">
        <f t="shared" si="6"/>
        <v>30</v>
      </c>
      <c r="Y86" s="265">
        <f t="shared" si="6"/>
        <v>0</v>
      </c>
      <c r="Z86" s="265">
        <f t="shared" si="6"/>
        <v>60</v>
      </c>
    </row>
    <row r="87" spans="1:26" ht="22.5" customHeight="1" thickBot="1" thickTop="1">
      <c r="A87" s="297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9"/>
    </row>
    <row r="88" spans="1:26" ht="15.75" customHeight="1" thickBot="1" thickTop="1">
      <c r="A88" s="294" t="s">
        <v>151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ht="30.75" thickTop="1">
      <c r="A89" s="39">
        <v>59</v>
      </c>
      <c r="B89" s="257" t="s">
        <v>146</v>
      </c>
      <c r="C89" s="38" t="s">
        <v>223</v>
      </c>
      <c r="D89" s="172">
        <v>5</v>
      </c>
      <c r="E89" s="40"/>
      <c r="F89" s="210">
        <v>3</v>
      </c>
      <c r="G89" s="246">
        <v>30</v>
      </c>
      <c r="H89" s="42">
        <v>30</v>
      </c>
      <c r="I89" s="43"/>
      <c r="J89" s="43"/>
      <c r="K89" s="43"/>
      <c r="L89" s="43"/>
      <c r="M89" s="43"/>
      <c r="N89" s="43"/>
      <c r="O89" s="43"/>
      <c r="P89" s="225"/>
      <c r="Q89" s="42"/>
      <c r="R89" s="44"/>
      <c r="S89" s="42"/>
      <c r="T89" s="60"/>
      <c r="U89" s="42"/>
      <c r="V89" s="44"/>
      <c r="W89" s="42">
        <v>30</v>
      </c>
      <c r="X89" s="44"/>
      <c r="Y89" s="42"/>
      <c r="Z89" s="44"/>
    </row>
    <row r="90" spans="1:26" ht="30">
      <c r="A90" s="11">
        <v>60</v>
      </c>
      <c r="B90" s="258" t="s">
        <v>100</v>
      </c>
      <c r="C90" s="38" t="s">
        <v>224</v>
      </c>
      <c r="D90" s="14"/>
      <c r="E90" s="174">
        <v>5</v>
      </c>
      <c r="F90" s="211">
        <v>3</v>
      </c>
      <c r="G90" s="247">
        <v>30</v>
      </c>
      <c r="H90" s="17"/>
      <c r="I90" s="102"/>
      <c r="J90" s="102">
        <v>30</v>
      </c>
      <c r="K90" s="102"/>
      <c r="L90" s="102"/>
      <c r="M90" s="102"/>
      <c r="N90" s="251"/>
      <c r="O90" s="251"/>
      <c r="P90" s="65"/>
      <c r="Q90" s="17"/>
      <c r="R90" s="20"/>
      <c r="S90" s="17"/>
      <c r="T90" s="67"/>
      <c r="U90" s="17"/>
      <c r="V90" s="20"/>
      <c r="W90" s="17"/>
      <c r="X90" s="20">
        <v>30</v>
      </c>
      <c r="Y90" s="17"/>
      <c r="Z90" s="20"/>
    </row>
    <row r="91" spans="1:26" ht="15">
      <c r="A91" s="11">
        <v>61</v>
      </c>
      <c r="B91" s="258" t="s">
        <v>122</v>
      </c>
      <c r="C91" s="38" t="s">
        <v>225</v>
      </c>
      <c r="D91" s="14"/>
      <c r="E91" s="174">
        <v>3</v>
      </c>
      <c r="F91" s="211">
        <v>4</v>
      </c>
      <c r="G91" s="247">
        <v>30</v>
      </c>
      <c r="H91" s="17"/>
      <c r="I91" s="102"/>
      <c r="J91" s="102">
        <v>30</v>
      </c>
      <c r="K91" s="102"/>
      <c r="L91" s="102"/>
      <c r="M91" s="102"/>
      <c r="N91" s="251"/>
      <c r="O91" s="251"/>
      <c r="P91" s="65"/>
      <c r="Q91" s="17"/>
      <c r="R91" s="20"/>
      <c r="S91" s="17"/>
      <c r="T91" s="67">
        <v>30</v>
      </c>
      <c r="U91" s="17"/>
      <c r="V91" s="20"/>
      <c r="W91" s="17"/>
      <c r="X91" s="20"/>
      <c r="Y91" s="17"/>
      <c r="Z91" s="20"/>
    </row>
    <row r="92" spans="1:26" ht="30">
      <c r="A92" s="11">
        <v>62</v>
      </c>
      <c r="B92" s="258" t="s">
        <v>123</v>
      </c>
      <c r="C92" s="38" t="s">
        <v>226</v>
      </c>
      <c r="D92" s="14"/>
      <c r="E92" s="174">
        <v>6</v>
      </c>
      <c r="F92" s="211">
        <v>4</v>
      </c>
      <c r="G92" s="247">
        <v>30</v>
      </c>
      <c r="H92" s="17"/>
      <c r="I92" s="102"/>
      <c r="J92" s="102">
        <v>30</v>
      </c>
      <c r="K92" s="102"/>
      <c r="L92" s="102"/>
      <c r="M92" s="102"/>
      <c r="N92" s="251"/>
      <c r="O92" s="251"/>
      <c r="P92" s="65"/>
      <c r="Q92" s="17"/>
      <c r="R92" s="20"/>
      <c r="S92" s="17"/>
      <c r="T92" s="67"/>
      <c r="U92" s="17"/>
      <c r="V92" s="20"/>
      <c r="W92" s="17"/>
      <c r="X92" s="20"/>
      <c r="Y92" s="17"/>
      <c r="Z92" s="20">
        <v>30</v>
      </c>
    </row>
    <row r="93" spans="1:26" ht="30">
      <c r="A93" s="24">
        <v>63</v>
      </c>
      <c r="B93" s="258" t="s">
        <v>101</v>
      </c>
      <c r="C93" s="38" t="s">
        <v>227</v>
      </c>
      <c r="D93" s="14"/>
      <c r="E93" s="174">
        <v>6</v>
      </c>
      <c r="F93" s="211">
        <v>4</v>
      </c>
      <c r="G93" s="247">
        <v>30</v>
      </c>
      <c r="H93" s="17"/>
      <c r="I93" s="102"/>
      <c r="J93" s="102">
        <v>30</v>
      </c>
      <c r="K93" s="102"/>
      <c r="L93" s="102"/>
      <c r="M93" s="102"/>
      <c r="N93" s="251"/>
      <c r="O93" s="251"/>
      <c r="P93" s="65"/>
      <c r="Q93" s="17"/>
      <c r="R93" s="20"/>
      <c r="S93" s="17"/>
      <c r="T93" s="67"/>
      <c r="U93" s="17"/>
      <c r="V93" s="20"/>
      <c r="W93" s="17"/>
      <c r="X93" s="20"/>
      <c r="Y93" s="17"/>
      <c r="Z93" s="20">
        <v>30</v>
      </c>
    </row>
    <row r="94" spans="1:26" ht="15">
      <c r="A94" s="24">
        <v>64</v>
      </c>
      <c r="B94" s="258" t="s">
        <v>135</v>
      </c>
      <c r="C94" s="38" t="s">
        <v>228</v>
      </c>
      <c r="D94" s="14"/>
      <c r="E94" s="174">
        <v>3</v>
      </c>
      <c r="F94" s="211">
        <v>4</v>
      </c>
      <c r="G94" s="247">
        <v>30</v>
      </c>
      <c r="H94" s="17"/>
      <c r="I94" s="102"/>
      <c r="J94" s="102">
        <v>30</v>
      </c>
      <c r="K94" s="102"/>
      <c r="L94" s="102"/>
      <c r="M94" s="102"/>
      <c r="N94" s="251"/>
      <c r="O94" s="251"/>
      <c r="P94" s="65"/>
      <c r="Q94" s="17"/>
      <c r="R94" s="20"/>
      <c r="S94" s="17"/>
      <c r="T94" s="67">
        <v>30</v>
      </c>
      <c r="U94" s="17"/>
      <c r="V94" s="20"/>
      <c r="W94" s="17"/>
      <c r="X94" s="20"/>
      <c r="Y94" s="17"/>
      <c r="Z94" s="20"/>
    </row>
    <row r="95" spans="1:26" ht="30.75" thickBot="1">
      <c r="A95" s="46">
        <v>65</v>
      </c>
      <c r="B95" s="258" t="s">
        <v>147</v>
      </c>
      <c r="C95" s="38" t="s">
        <v>229</v>
      </c>
      <c r="D95" s="174">
        <v>4</v>
      </c>
      <c r="E95" s="14"/>
      <c r="F95" s="211">
        <v>4</v>
      </c>
      <c r="G95" s="247">
        <v>30</v>
      </c>
      <c r="H95" s="102">
        <v>30</v>
      </c>
      <c r="I95" s="102"/>
      <c r="K95" s="102"/>
      <c r="L95" s="102"/>
      <c r="M95" s="102"/>
      <c r="N95" s="251"/>
      <c r="O95" s="251"/>
      <c r="P95" s="65"/>
      <c r="Q95" s="17"/>
      <c r="R95" s="20"/>
      <c r="S95" s="17"/>
      <c r="T95" s="67"/>
      <c r="U95" s="17">
        <v>30</v>
      </c>
      <c r="V95" s="20"/>
      <c r="W95" s="17"/>
      <c r="X95" s="20"/>
      <c r="Y95" s="17"/>
      <c r="Z95" s="20"/>
    </row>
    <row r="96" spans="1:26" s="159" customFormat="1" ht="16.5" customHeight="1" thickBot="1" thickTop="1">
      <c r="A96" s="317" t="s">
        <v>11</v>
      </c>
      <c r="B96" s="306"/>
      <c r="C96" s="31"/>
      <c r="D96" s="33"/>
      <c r="E96" s="33"/>
      <c r="F96" s="212">
        <f>SUM(F89:F95)</f>
        <v>26</v>
      </c>
      <c r="G96" s="212">
        <f>SUM(G89:G95)</f>
        <v>210</v>
      </c>
      <c r="H96" s="34">
        <f>SUM(H89:H95)</f>
        <v>60</v>
      </c>
      <c r="I96" s="35">
        <f aca="true" t="shared" si="7" ref="I96:Z96">SUM(I89:I95)</f>
        <v>0</v>
      </c>
      <c r="J96" s="35">
        <f t="shared" si="7"/>
        <v>150</v>
      </c>
      <c r="K96" s="35">
        <f t="shared" si="7"/>
        <v>0</v>
      </c>
      <c r="L96" s="35">
        <f t="shared" si="7"/>
        <v>0</v>
      </c>
      <c r="M96" s="35">
        <f t="shared" si="7"/>
        <v>0</v>
      </c>
      <c r="N96" s="35">
        <f t="shared" si="7"/>
        <v>0</v>
      </c>
      <c r="O96" s="35">
        <f t="shared" si="7"/>
        <v>0</v>
      </c>
      <c r="P96" s="226">
        <f t="shared" si="7"/>
        <v>0</v>
      </c>
      <c r="Q96" s="34">
        <f t="shared" si="7"/>
        <v>0</v>
      </c>
      <c r="R96" s="36">
        <f t="shared" si="7"/>
        <v>0</v>
      </c>
      <c r="S96" s="34">
        <f t="shared" si="7"/>
        <v>0</v>
      </c>
      <c r="T96" s="36">
        <f t="shared" si="7"/>
        <v>60</v>
      </c>
      <c r="U96" s="34">
        <f t="shared" si="7"/>
        <v>30</v>
      </c>
      <c r="V96" s="36">
        <f t="shared" si="7"/>
        <v>0</v>
      </c>
      <c r="W96" s="34">
        <f t="shared" si="7"/>
        <v>30</v>
      </c>
      <c r="X96" s="36">
        <f t="shared" si="7"/>
        <v>30</v>
      </c>
      <c r="Y96" s="34">
        <f t="shared" si="7"/>
        <v>0</v>
      </c>
      <c r="Z96" s="36">
        <f t="shared" si="7"/>
        <v>60</v>
      </c>
    </row>
    <row r="97" spans="14:15" ht="16.5" customHeight="1" thickBot="1" thickTop="1">
      <c r="N97" s="285"/>
      <c r="O97" s="287"/>
    </row>
    <row r="98" spans="1:26" ht="15.75" thickTop="1">
      <c r="A98" s="350" t="s">
        <v>152</v>
      </c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2"/>
    </row>
    <row r="99" spans="1:26" ht="15">
      <c r="A99" s="39">
        <v>66</v>
      </c>
      <c r="B99" s="259" t="s">
        <v>102</v>
      </c>
      <c r="C99" s="38" t="s">
        <v>230</v>
      </c>
      <c r="D99" s="172">
        <v>5</v>
      </c>
      <c r="E99" s="40"/>
      <c r="F99" s="210">
        <v>3</v>
      </c>
      <c r="G99" s="246">
        <v>30</v>
      </c>
      <c r="H99" s="42">
        <v>30</v>
      </c>
      <c r="I99" s="43"/>
      <c r="J99" s="43"/>
      <c r="K99" s="43"/>
      <c r="L99" s="43"/>
      <c r="M99" s="43"/>
      <c r="N99" s="43"/>
      <c r="O99" s="43"/>
      <c r="P99" s="225"/>
      <c r="Q99" s="42"/>
      <c r="R99" s="44"/>
      <c r="S99" s="42"/>
      <c r="T99" s="60"/>
      <c r="U99" s="42"/>
      <c r="V99" s="44"/>
      <c r="W99" s="42">
        <v>30</v>
      </c>
      <c r="X99" s="44"/>
      <c r="Y99" s="42"/>
      <c r="Z99" s="43"/>
    </row>
    <row r="100" spans="1:26" ht="15">
      <c r="A100" s="11">
        <v>67</v>
      </c>
      <c r="B100" s="260" t="s">
        <v>103</v>
      </c>
      <c r="C100" s="38" t="s">
        <v>231</v>
      </c>
      <c r="D100" s="14"/>
      <c r="E100" s="174">
        <v>5</v>
      </c>
      <c r="F100" s="211">
        <v>3</v>
      </c>
      <c r="G100" s="247">
        <v>30</v>
      </c>
      <c r="H100" s="17"/>
      <c r="I100" s="102"/>
      <c r="J100" s="102">
        <v>30</v>
      </c>
      <c r="K100" s="102"/>
      <c r="L100" s="102"/>
      <c r="M100" s="102"/>
      <c r="N100" s="251"/>
      <c r="O100" s="251"/>
      <c r="P100" s="65"/>
      <c r="Q100" s="17"/>
      <c r="R100" s="20"/>
      <c r="S100" s="17"/>
      <c r="T100" s="67"/>
      <c r="U100" s="17"/>
      <c r="V100" s="20"/>
      <c r="W100" s="17"/>
      <c r="X100" s="20">
        <v>30</v>
      </c>
      <c r="Y100" s="17"/>
      <c r="Z100" s="20"/>
    </row>
    <row r="101" spans="1:26" ht="15">
      <c r="A101" s="11">
        <v>68</v>
      </c>
      <c r="B101" s="260" t="s">
        <v>104</v>
      </c>
      <c r="C101" s="38" t="s">
        <v>232</v>
      </c>
      <c r="D101" s="14"/>
      <c r="E101" s="174">
        <v>3</v>
      </c>
      <c r="F101" s="211">
        <v>4</v>
      </c>
      <c r="G101" s="247">
        <v>30</v>
      </c>
      <c r="H101" s="17"/>
      <c r="I101" s="102"/>
      <c r="J101" s="102">
        <v>30</v>
      </c>
      <c r="K101" s="102"/>
      <c r="L101" s="102"/>
      <c r="M101" s="102"/>
      <c r="N101" s="251"/>
      <c r="O101" s="251"/>
      <c r="P101" s="65"/>
      <c r="Q101" s="17"/>
      <c r="R101" s="20"/>
      <c r="S101" s="17"/>
      <c r="T101" s="67">
        <v>30</v>
      </c>
      <c r="U101" s="17"/>
      <c r="V101" s="20"/>
      <c r="W101" s="17"/>
      <c r="X101" s="20"/>
      <c r="Y101" s="17"/>
      <c r="Z101" s="20"/>
    </row>
    <row r="102" spans="1:26" ht="15">
      <c r="A102" s="11">
        <v>69</v>
      </c>
      <c r="B102" s="258" t="s">
        <v>233</v>
      </c>
      <c r="C102" s="38" t="s">
        <v>234</v>
      </c>
      <c r="D102" s="14"/>
      <c r="E102" s="174">
        <v>6</v>
      </c>
      <c r="F102" s="211">
        <v>4</v>
      </c>
      <c r="G102" s="247">
        <v>30</v>
      </c>
      <c r="H102" s="17"/>
      <c r="I102" s="102"/>
      <c r="J102" s="102">
        <v>30</v>
      </c>
      <c r="K102" s="102"/>
      <c r="L102" s="102"/>
      <c r="M102" s="102"/>
      <c r="N102" s="251"/>
      <c r="O102" s="251"/>
      <c r="P102" s="65"/>
      <c r="Q102" s="17"/>
      <c r="R102" s="20"/>
      <c r="S102" s="17"/>
      <c r="T102" s="67"/>
      <c r="U102" s="17"/>
      <c r="V102" s="20"/>
      <c r="W102" s="17"/>
      <c r="X102" s="20"/>
      <c r="Y102" s="17"/>
      <c r="Z102" s="20">
        <v>30</v>
      </c>
    </row>
    <row r="103" spans="1:26" ht="15">
      <c r="A103" s="24">
        <v>70</v>
      </c>
      <c r="B103" s="258" t="s">
        <v>105</v>
      </c>
      <c r="C103" s="38" t="s">
        <v>235</v>
      </c>
      <c r="D103" s="14"/>
      <c r="E103" s="174">
        <v>6</v>
      </c>
      <c r="F103" s="211">
        <v>4</v>
      </c>
      <c r="G103" s="247">
        <v>30</v>
      </c>
      <c r="H103" s="17"/>
      <c r="I103" s="102"/>
      <c r="J103" s="102">
        <v>30</v>
      </c>
      <c r="K103" s="102"/>
      <c r="L103" s="102"/>
      <c r="M103" s="102"/>
      <c r="N103" s="251"/>
      <c r="O103" s="251"/>
      <c r="P103" s="65"/>
      <c r="Q103" s="17"/>
      <c r="R103" s="20"/>
      <c r="S103" s="17"/>
      <c r="T103" s="67"/>
      <c r="U103" s="17"/>
      <c r="V103" s="20"/>
      <c r="W103" s="17"/>
      <c r="X103" s="20"/>
      <c r="Y103" s="17"/>
      <c r="Z103" s="20">
        <v>30</v>
      </c>
    </row>
    <row r="104" spans="1:26" ht="15">
      <c r="A104" s="24">
        <v>71</v>
      </c>
      <c r="B104" s="258" t="s">
        <v>106</v>
      </c>
      <c r="C104" s="38" t="s">
        <v>236</v>
      </c>
      <c r="D104" s="14"/>
      <c r="E104" s="174">
        <v>3</v>
      </c>
      <c r="F104" s="211">
        <v>4</v>
      </c>
      <c r="G104" s="247">
        <v>30</v>
      </c>
      <c r="H104" s="17"/>
      <c r="I104" s="102"/>
      <c r="J104" s="102">
        <v>30</v>
      </c>
      <c r="K104" s="102"/>
      <c r="L104" s="102"/>
      <c r="M104" s="102"/>
      <c r="N104" s="251"/>
      <c r="O104" s="251"/>
      <c r="P104" s="65"/>
      <c r="Q104" s="17"/>
      <c r="R104" s="20"/>
      <c r="S104" s="17"/>
      <c r="T104" s="67">
        <v>30</v>
      </c>
      <c r="U104" s="17"/>
      <c r="V104" s="20"/>
      <c r="W104" s="17"/>
      <c r="X104" s="20"/>
      <c r="Y104" s="17"/>
      <c r="Z104" s="20"/>
    </row>
    <row r="105" spans="1:26" ht="15.75" thickBot="1">
      <c r="A105" s="46">
        <v>72</v>
      </c>
      <c r="B105" s="260" t="s">
        <v>117</v>
      </c>
      <c r="C105" s="38" t="s">
        <v>237</v>
      </c>
      <c r="D105" s="174">
        <v>4</v>
      </c>
      <c r="E105" s="14"/>
      <c r="F105" s="211">
        <v>4</v>
      </c>
      <c r="G105" s="247">
        <v>30</v>
      </c>
      <c r="H105" s="102">
        <v>30</v>
      </c>
      <c r="I105" s="102"/>
      <c r="K105" s="102"/>
      <c r="L105" s="102"/>
      <c r="M105" s="102"/>
      <c r="N105" s="251"/>
      <c r="O105" s="251"/>
      <c r="P105" s="65"/>
      <c r="Q105" s="17"/>
      <c r="R105" s="20"/>
      <c r="S105" s="17"/>
      <c r="T105" s="67"/>
      <c r="U105" s="17">
        <v>30</v>
      </c>
      <c r="V105" s="20"/>
      <c r="W105" s="17"/>
      <c r="X105" s="20"/>
      <c r="Y105" s="17"/>
      <c r="Z105" s="20"/>
    </row>
    <row r="106" spans="1:26" s="159" customFormat="1" ht="16.5" customHeight="1" thickBot="1" thickTop="1">
      <c r="A106" s="87" t="s">
        <v>11</v>
      </c>
      <c r="B106" s="88"/>
      <c r="C106" s="31"/>
      <c r="D106" s="33"/>
      <c r="E106" s="33"/>
      <c r="F106" s="212">
        <f>SUM(F99:F105)</f>
        <v>26</v>
      </c>
      <c r="G106" s="212">
        <f>SUM(G99:G105)</f>
        <v>210</v>
      </c>
      <c r="H106" s="34">
        <f>SUM(H99:H105)</f>
        <v>60</v>
      </c>
      <c r="I106" s="35">
        <f aca="true" t="shared" si="8" ref="I106:Z106">SUM(I99:I105)</f>
        <v>0</v>
      </c>
      <c r="J106" s="35">
        <f t="shared" si="8"/>
        <v>150</v>
      </c>
      <c r="K106" s="35">
        <f t="shared" si="8"/>
        <v>0</v>
      </c>
      <c r="L106" s="35">
        <f t="shared" si="8"/>
        <v>0</v>
      </c>
      <c r="M106" s="35">
        <f t="shared" si="8"/>
        <v>0</v>
      </c>
      <c r="N106" s="35">
        <f t="shared" si="8"/>
        <v>0</v>
      </c>
      <c r="O106" s="35">
        <f t="shared" si="8"/>
        <v>0</v>
      </c>
      <c r="P106" s="226">
        <f t="shared" si="8"/>
        <v>0</v>
      </c>
      <c r="Q106" s="34">
        <f t="shared" si="8"/>
        <v>0</v>
      </c>
      <c r="R106" s="36">
        <f t="shared" si="8"/>
        <v>0</v>
      </c>
      <c r="S106" s="34">
        <f t="shared" si="8"/>
        <v>0</v>
      </c>
      <c r="T106" s="36">
        <f t="shared" si="8"/>
        <v>60</v>
      </c>
      <c r="U106" s="34">
        <f t="shared" si="8"/>
        <v>30</v>
      </c>
      <c r="V106" s="36">
        <f t="shared" si="8"/>
        <v>0</v>
      </c>
      <c r="W106" s="34">
        <f t="shared" si="8"/>
        <v>30</v>
      </c>
      <c r="X106" s="36">
        <f t="shared" si="8"/>
        <v>30</v>
      </c>
      <c r="Y106" s="34">
        <f t="shared" si="8"/>
        <v>0</v>
      </c>
      <c r="Z106" s="36">
        <f t="shared" si="8"/>
        <v>60</v>
      </c>
    </row>
    <row r="107" spans="1:26" ht="16.5" customHeight="1" thickBot="1" thickTop="1">
      <c r="A107" s="46"/>
      <c r="B107" s="12"/>
      <c r="C107" s="13"/>
      <c r="D107" s="14"/>
      <c r="E107" s="14"/>
      <c r="F107" s="213"/>
      <c r="G107" s="247"/>
      <c r="H107" s="17"/>
      <c r="I107" s="251"/>
      <c r="J107" s="251"/>
      <c r="K107" s="251"/>
      <c r="L107" s="251"/>
      <c r="M107" s="251"/>
      <c r="N107" s="251"/>
      <c r="O107" s="251"/>
      <c r="P107" s="65"/>
      <c r="Q107" s="17"/>
      <c r="R107" s="20"/>
      <c r="S107" s="17"/>
      <c r="T107" s="67"/>
      <c r="U107" s="17"/>
      <c r="V107" s="20"/>
      <c r="W107" s="17"/>
      <c r="X107" s="20"/>
      <c r="Y107" s="17"/>
      <c r="Z107" s="20"/>
    </row>
    <row r="108" spans="1:26" s="159" customFormat="1" ht="16.5" customHeight="1" thickBot="1" thickTop="1">
      <c r="A108" s="262"/>
      <c r="B108" s="263"/>
      <c r="C108" s="31"/>
      <c r="D108" s="33"/>
      <c r="E108" s="33"/>
      <c r="F108" s="214"/>
      <c r="G108" s="212"/>
      <c r="H108" s="34"/>
      <c r="I108" s="35"/>
      <c r="J108" s="35"/>
      <c r="K108" s="35"/>
      <c r="L108" s="35"/>
      <c r="M108" s="35"/>
      <c r="N108" s="35"/>
      <c r="O108" s="35"/>
      <c r="P108" s="226"/>
      <c r="Q108" s="34"/>
      <c r="R108" s="36"/>
      <c r="S108" s="34"/>
      <c r="T108" s="36"/>
      <c r="U108" s="34"/>
      <c r="V108" s="36"/>
      <c r="W108" s="34"/>
      <c r="X108" s="36"/>
      <c r="Y108" s="34"/>
      <c r="Z108" s="36"/>
    </row>
    <row r="109" spans="1:26" s="71" customFormat="1" ht="16.5" customHeight="1" thickBot="1" thickTop="1">
      <c r="A109" s="335" t="s">
        <v>14</v>
      </c>
      <c r="B109" s="336"/>
      <c r="C109" s="146"/>
      <c r="D109" s="353"/>
      <c r="E109" s="338"/>
      <c r="F109" s="261">
        <f>SUM(F96,F86,F76,F66,F60,F56,F48,F40)</f>
        <v>190</v>
      </c>
      <c r="G109" s="212">
        <f aca="true" t="shared" si="9" ref="G109:Z109">SUM(G108,G96,G86,G76,G66,G60,G56,G48,G40)</f>
        <v>1800</v>
      </c>
      <c r="H109" s="141">
        <f t="shared" si="9"/>
        <v>465</v>
      </c>
      <c r="I109" s="141">
        <f t="shared" si="9"/>
        <v>90</v>
      </c>
      <c r="J109" s="141">
        <f t="shared" si="9"/>
        <v>900</v>
      </c>
      <c r="K109" s="141">
        <f t="shared" si="9"/>
        <v>15</v>
      </c>
      <c r="L109" s="141">
        <f t="shared" si="9"/>
        <v>240</v>
      </c>
      <c r="M109" s="141">
        <f t="shared" si="9"/>
        <v>60</v>
      </c>
      <c r="N109" s="284">
        <f t="shared" si="9"/>
        <v>30</v>
      </c>
      <c r="O109" s="286">
        <f t="shared" si="9"/>
        <v>90</v>
      </c>
      <c r="P109" s="201">
        <f t="shared" si="9"/>
        <v>195</v>
      </c>
      <c r="Q109" s="141">
        <f t="shared" si="9"/>
        <v>75</v>
      </c>
      <c r="R109" s="141">
        <f t="shared" si="9"/>
        <v>240</v>
      </c>
      <c r="S109" s="141">
        <f t="shared" si="9"/>
        <v>30</v>
      </c>
      <c r="T109" s="141">
        <f t="shared" si="9"/>
        <v>270</v>
      </c>
      <c r="U109" s="141">
        <f t="shared" si="9"/>
        <v>180</v>
      </c>
      <c r="V109" s="141">
        <f t="shared" si="9"/>
        <v>150</v>
      </c>
      <c r="W109" s="141">
        <f t="shared" si="9"/>
        <v>90</v>
      </c>
      <c r="X109" s="141">
        <f t="shared" si="9"/>
        <v>225</v>
      </c>
      <c r="Y109" s="141">
        <f t="shared" si="9"/>
        <v>0</v>
      </c>
      <c r="Z109" s="141">
        <f t="shared" si="9"/>
        <v>255</v>
      </c>
    </row>
    <row r="110" spans="1:26" ht="12.75" customHeight="1" thickBot="1" thickTop="1">
      <c r="A110" s="149"/>
      <c r="B110" s="149"/>
      <c r="C110" s="150"/>
      <c r="D110" s="149" t="s">
        <v>16</v>
      </c>
      <c r="E110" s="151"/>
      <c r="F110" s="215"/>
      <c r="G110" s="248">
        <f>SUM(O109:Z109)</f>
        <v>1800</v>
      </c>
      <c r="H110" s="151"/>
      <c r="I110" s="151"/>
      <c r="J110" s="151"/>
      <c r="K110" s="151"/>
      <c r="L110" s="151"/>
      <c r="M110" s="151"/>
      <c r="N110" s="15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</row>
    <row r="111" spans="1:26" ht="13.5" customHeight="1" thickBot="1" thickTop="1">
      <c r="A111" s="149"/>
      <c r="B111" s="149"/>
      <c r="C111" s="150"/>
      <c r="D111" s="149" t="s">
        <v>17</v>
      </c>
      <c r="E111" s="149"/>
      <c r="F111" s="216"/>
      <c r="G111" s="248">
        <f>SUM(H109:N109)</f>
        <v>1800</v>
      </c>
      <c r="H111" s="149"/>
      <c r="I111" s="151"/>
      <c r="J111" s="332" t="s">
        <v>13</v>
      </c>
      <c r="K111" s="332"/>
      <c r="L111" s="332"/>
      <c r="M111" s="332"/>
      <c r="N111" s="333"/>
      <c r="O111" s="231">
        <f>COUNTIF($D42:$D109,1)</f>
        <v>1</v>
      </c>
      <c r="P111" s="227">
        <f>COUNTIF($E42:$E109,1)</f>
        <v>7</v>
      </c>
      <c r="Q111" s="155">
        <f>COUNTIF($D42:$D109,2)</f>
        <v>1</v>
      </c>
      <c r="R111" s="156">
        <f>COUNTIF($E42:$E109,2)</f>
        <v>4</v>
      </c>
      <c r="S111" s="155">
        <f>COUNTIF($D42:$D109,3)</f>
        <v>0</v>
      </c>
      <c r="T111" s="156">
        <f>COUNTIF($E42:$E109,3)</f>
        <v>10</v>
      </c>
      <c r="U111" s="155">
        <f>COUNTIF($D42:$D109,4)</f>
        <v>5</v>
      </c>
      <c r="V111" s="156">
        <f>COUNTIF($E42:$E109,4)</f>
        <v>2</v>
      </c>
      <c r="W111" s="155">
        <f>COUNTIF($D42:$D109,5)</f>
        <v>3</v>
      </c>
      <c r="X111" s="156">
        <f>COUNTIF($E42:$E109,5)</f>
        <v>6</v>
      </c>
      <c r="Y111" s="155">
        <f>COUNTIF($D42:$D109,6)</f>
        <v>0</v>
      </c>
      <c r="Z111" s="156">
        <f>COUNTIF($E42:$E109,6)</f>
        <v>8</v>
      </c>
    </row>
    <row r="112" spans="1:26" ht="12.75" customHeight="1" thickTop="1">
      <c r="A112" s="151"/>
      <c r="B112" s="151"/>
      <c r="C112" s="157"/>
      <c r="D112" s="151"/>
      <c r="E112" s="151"/>
      <c r="F112" s="215"/>
      <c r="G112" s="249">
        <f>IF(G110=G111,"","BŁĄD !!! SPRAWDŹ WIERSZ OGÓŁEM")</f>
      </c>
      <c r="H112" s="151"/>
      <c r="I112" s="151"/>
      <c r="J112" s="151"/>
      <c r="K112" s="151"/>
      <c r="L112" s="151"/>
      <c r="M112" s="151"/>
      <c r="N112" s="151"/>
      <c r="O112" s="289">
        <f>IF(O111&gt;8,"za dużo E","")</f>
      </c>
      <c r="P112" s="151"/>
      <c r="Q112" s="151">
        <f>IF(Q111&gt;8,"za dużo E","")</f>
      </c>
      <c r="R112" s="151"/>
      <c r="S112" s="151">
        <f>IF(S111&gt;8,"za dużo E","")</f>
      </c>
      <c r="T112" s="151"/>
      <c r="U112" s="151">
        <f>IF(U111&gt;8,"za dużo E","")</f>
      </c>
      <c r="V112" s="151"/>
      <c r="W112" s="151">
        <f>IF(W111&gt;8,"za dużo E","")</f>
      </c>
      <c r="X112" s="151"/>
      <c r="Y112" s="151">
        <f>IF(Y111&gt;8,"za dużo E","")</f>
      </c>
      <c r="Z112" s="151"/>
    </row>
    <row r="113" spans="7:15" ht="9.75" customHeight="1">
      <c r="G113" s="250"/>
      <c r="O113" s="93"/>
    </row>
    <row r="114" spans="7:15" ht="15" hidden="1">
      <c r="G114" s="250"/>
      <c r="N114" s="93"/>
      <c r="O114" s="93"/>
    </row>
    <row r="115" spans="7:15" ht="15" hidden="1">
      <c r="G115" s="250"/>
      <c r="N115" s="93"/>
      <c r="O115" s="93"/>
    </row>
    <row r="116" spans="7:15" ht="15" hidden="1">
      <c r="G116" s="250"/>
      <c r="N116" s="93"/>
      <c r="O116" s="93"/>
    </row>
    <row r="117" spans="7:15" ht="15" hidden="1">
      <c r="G117" s="250"/>
      <c r="N117" s="93"/>
      <c r="O117" s="93"/>
    </row>
    <row r="118" spans="7:15" ht="15" hidden="1">
      <c r="G118" s="250"/>
      <c r="N118" s="93"/>
      <c r="O118" s="93"/>
    </row>
    <row r="119" spans="7:15" ht="15" hidden="1">
      <c r="G119" s="250"/>
      <c r="N119" s="93"/>
      <c r="O119" s="93"/>
    </row>
    <row r="120" spans="7:15" ht="15" hidden="1">
      <c r="G120" s="250"/>
      <c r="N120" s="93"/>
      <c r="O120" s="93"/>
    </row>
    <row r="121" spans="7:15" ht="15" hidden="1">
      <c r="G121" s="250"/>
      <c r="N121" s="93"/>
      <c r="O121" s="93"/>
    </row>
    <row r="122" spans="7:15" ht="15" hidden="1">
      <c r="G122" s="250"/>
      <c r="N122" s="93"/>
      <c r="O122" s="93"/>
    </row>
    <row r="123" spans="7:15" ht="15" hidden="1">
      <c r="G123" s="250"/>
      <c r="N123" s="93"/>
      <c r="O123" s="93"/>
    </row>
    <row r="124" spans="7:15" ht="15">
      <c r="G124" s="250"/>
      <c r="N124" s="93"/>
      <c r="O124" s="93"/>
    </row>
    <row r="125" spans="7:15" ht="15">
      <c r="G125" s="250"/>
      <c r="N125" s="93"/>
      <c r="O125" s="93"/>
    </row>
    <row r="126" spans="7:15" ht="15">
      <c r="G126" s="250"/>
      <c r="N126" s="93"/>
      <c r="O126" s="93"/>
    </row>
    <row r="127" spans="7:15" ht="15">
      <c r="G127" s="250"/>
      <c r="N127" s="93"/>
      <c r="O127" s="93"/>
    </row>
    <row r="128" spans="2:15" ht="15">
      <c r="B128" s="93"/>
      <c r="G128" s="250"/>
      <c r="N128" s="93"/>
      <c r="O128" s="93"/>
    </row>
    <row r="129" spans="7:15" ht="15">
      <c r="G129" s="250"/>
      <c r="N129" s="93"/>
      <c r="O129" s="93"/>
    </row>
    <row r="130" spans="7:15" ht="15">
      <c r="G130" s="250"/>
      <c r="N130" s="93"/>
      <c r="O130" s="93"/>
    </row>
    <row r="131" spans="7:15" ht="15">
      <c r="G131" s="250"/>
      <c r="N131" s="93"/>
      <c r="O131" s="93"/>
    </row>
    <row r="132" spans="7:15" ht="15">
      <c r="G132" s="250"/>
      <c r="N132" s="93"/>
      <c r="O132" s="93"/>
    </row>
    <row r="133" spans="7:15" ht="15">
      <c r="G133" s="250"/>
      <c r="N133" s="93"/>
      <c r="O133" s="93"/>
    </row>
    <row r="134" spans="2:15" ht="15">
      <c r="B134" s="93"/>
      <c r="G134" s="250"/>
      <c r="N134" s="93"/>
      <c r="O134" s="93"/>
    </row>
    <row r="135" spans="7:15" ht="15">
      <c r="G135" s="250"/>
      <c r="N135" s="93"/>
      <c r="O135" s="93"/>
    </row>
    <row r="136" spans="7:15" ht="15">
      <c r="G136" s="250"/>
      <c r="N136" s="93"/>
      <c r="O136" s="93"/>
    </row>
    <row r="137" spans="7:15" ht="15">
      <c r="G137" s="250"/>
      <c r="N137" s="93"/>
      <c r="O137" s="93"/>
    </row>
    <row r="138" spans="7:15" ht="15">
      <c r="G138" s="250"/>
      <c r="N138" s="93"/>
      <c r="O138" s="93"/>
    </row>
    <row r="139" spans="7:15" ht="15">
      <c r="G139" s="250"/>
      <c r="N139" s="93"/>
      <c r="O139" s="93"/>
    </row>
    <row r="140" spans="7:15" ht="15">
      <c r="G140" s="250"/>
      <c r="N140" s="93"/>
      <c r="O140" s="93"/>
    </row>
    <row r="141" spans="7:15" ht="15">
      <c r="G141" s="250"/>
      <c r="N141" s="93"/>
      <c r="O141" s="93"/>
    </row>
    <row r="142" spans="7:15" ht="15">
      <c r="G142" s="250"/>
      <c r="N142" s="93"/>
      <c r="O142" s="93"/>
    </row>
    <row r="143" spans="7:15" ht="15">
      <c r="G143" s="250"/>
      <c r="N143" s="93"/>
      <c r="O143" s="93"/>
    </row>
    <row r="144" spans="7:15" ht="15">
      <c r="G144" s="250"/>
      <c r="N144" s="93"/>
      <c r="O144" s="93"/>
    </row>
    <row r="145" spans="7:15" ht="15">
      <c r="G145" s="250"/>
      <c r="N145" s="93"/>
      <c r="O145" s="93"/>
    </row>
    <row r="146" spans="7:15" ht="15">
      <c r="G146" s="250"/>
      <c r="N146" s="93"/>
      <c r="O146" s="93"/>
    </row>
    <row r="147" spans="7:15" ht="15">
      <c r="G147" s="250"/>
      <c r="N147" s="93"/>
      <c r="O147" s="93"/>
    </row>
    <row r="148" spans="7:15" ht="15">
      <c r="G148" s="250"/>
      <c r="N148" s="93"/>
      <c r="O148" s="93"/>
    </row>
    <row r="149" spans="7:15" ht="15">
      <c r="G149" s="250"/>
      <c r="N149" s="93"/>
      <c r="O149" s="93"/>
    </row>
    <row r="150" spans="7:15" ht="15">
      <c r="G150" s="250"/>
      <c r="N150" s="93"/>
      <c r="O150" s="93"/>
    </row>
    <row r="151" spans="7:15" ht="15">
      <c r="G151" s="250"/>
      <c r="N151" s="93"/>
      <c r="O151" s="93"/>
    </row>
    <row r="152" spans="7:15" ht="15">
      <c r="G152" s="250"/>
      <c r="N152" s="93"/>
      <c r="O152" s="93"/>
    </row>
    <row r="153" spans="7:15" ht="15">
      <c r="G153" s="250"/>
      <c r="N153" s="93"/>
      <c r="O153" s="93"/>
    </row>
    <row r="154" spans="7:15" ht="15">
      <c r="G154" s="250"/>
      <c r="N154" s="93"/>
      <c r="O154" s="93"/>
    </row>
    <row r="155" spans="7:15" ht="15">
      <c r="G155" s="250"/>
      <c r="N155" s="93"/>
      <c r="O155" s="93"/>
    </row>
    <row r="156" spans="7:15" ht="15">
      <c r="G156" s="250"/>
      <c r="N156" s="93"/>
      <c r="O156" s="93"/>
    </row>
    <row r="157" spans="7:15" ht="15">
      <c r="G157" s="250"/>
      <c r="N157" s="93"/>
      <c r="O157" s="93"/>
    </row>
    <row r="158" spans="7:15" ht="15">
      <c r="G158" s="250"/>
      <c r="N158" s="93"/>
      <c r="O158" s="93"/>
    </row>
    <row r="159" spans="14:15" ht="15">
      <c r="N159" s="93"/>
      <c r="O159" s="93"/>
    </row>
    <row r="160" spans="14:15" ht="15">
      <c r="N160" s="93"/>
      <c r="O160" s="93"/>
    </row>
    <row r="161" spans="14:16" ht="15">
      <c r="N161" s="93"/>
      <c r="O161" s="93"/>
      <c r="P161" s="93"/>
    </row>
    <row r="162" spans="14:16" ht="15">
      <c r="N162" s="93"/>
      <c r="O162" s="93"/>
      <c r="P162" s="93"/>
    </row>
    <row r="163" spans="14:16" ht="15">
      <c r="N163" s="93"/>
      <c r="O163" s="93"/>
      <c r="P163" s="93"/>
    </row>
    <row r="164" spans="14:16" ht="15">
      <c r="N164" s="93"/>
      <c r="O164" s="93"/>
      <c r="P164" s="93"/>
    </row>
    <row r="165" spans="14:16" ht="15">
      <c r="N165" s="93"/>
      <c r="O165" s="93"/>
      <c r="P165" s="93"/>
    </row>
    <row r="166" spans="14:16" ht="15">
      <c r="N166" s="93"/>
      <c r="O166" s="93"/>
      <c r="P166" s="93"/>
    </row>
    <row r="167" spans="14:16" ht="15">
      <c r="N167" s="93"/>
      <c r="O167" s="93"/>
      <c r="P167" s="93"/>
    </row>
    <row r="168" spans="14:16" ht="15">
      <c r="N168" s="93"/>
      <c r="O168" s="93"/>
      <c r="P168" s="93"/>
    </row>
    <row r="169" spans="14:16" ht="15">
      <c r="N169" s="93"/>
      <c r="O169" s="93"/>
      <c r="P169" s="93"/>
    </row>
    <row r="170" spans="14:16" ht="15">
      <c r="N170" s="93"/>
      <c r="O170" s="93"/>
      <c r="P170" s="93"/>
    </row>
    <row r="171" spans="14:16" ht="15">
      <c r="N171" s="93"/>
      <c r="O171" s="93"/>
      <c r="P171" s="93"/>
    </row>
    <row r="172" spans="14:16" ht="15">
      <c r="N172" s="93"/>
      <c r="O172" s="93"/>
      <c r="P172" s="93"/>
    </row>
    <row r="173" spans="14:16" ht="15">
      <c r="N173" s="93"/>
      <c r="O173" s="93"/>
      <c r="P173" s="93"/>
    </row>
    <row r="174" spans="14:16" ht="15">
      <c r="N174" s="93"/>
      <c r="O174" s="93"/>
      <c r="P174" s="93"/>
    </row>
    <row r="175" spans="14:16" ht="15">
      <c r="N175" s="93"/>
      <c r="O175" s="93"/>
      <c r="P175" s="93"/>
    </row>
    <row r="176" spans="14:16" ht="15">
      <c r="N176" s="93"/>
      <c r="O176" s="93"/>
      <c r="P176" s="93"/>
    </row>
    <row r="177" spans="14:16" ht="15">
      <c r="N177" s="93"/>
      <c r="O177" s="93"/>
      <c r="P177" s="93"/>
    </row>
    <row r="178" spans="14:16" ht="15">
      <c r="N178" s="93"/>
      <c r="O178" s="93"/>
      <c r="P178" s="93"/>
    </row>
    <row r="179" spans="14:16" ht="15">
      <c r="N179" s="93"/>
      <c r="O179" s="93"/>
      <c r="P179" s="93"/>
    </row>
    <row r="180" spans="14:16" ht="15">
      <c r="N180" s="93"/>
      <c r="O180" s="93"/>
      <c r="P180" s="93"/>
    </row>
    <row r="181" spans="14:16" ht="15">
      <c r="N181" s="93"/>
      <c r="O181" s="93"/>
      <c r="P181" s="93"/>
    </row>
    <row r="182" spans="14:16" ht="15">
      <c r="N182" s="93"/>
      <c r="O182" s="93"/>
      <c r="P182" s="93"/>
    </row>
    <row r="183" spans="14:16" ht="15">
      <c r="N183" s="93"/>
      <c r="O183" s="93"/>
      <c r="P183" s="93"/>
    </row>
    <row r="184" spans="14:16" ht="15">
      <c r="N184" s="93"/>
      <c r="O184" s="93"/>
      <c r="P184" s="93"/>
    </row>
    <row r="185" spans="14:16" ht="15">
      <c r="N185" s="93"/>
      <c r="O185" s="93"/>
      <c r="P185" s="93"/>
    </row>
    <row r="186" spans="14:15" ht="15">
      <c r="N186" s="93"/>
      <c r="O186" s="93"/>
    </row>
    <row r="187" spans="14:15" ht="15">
      <c r="N187" s="93"/>
      <c r="O187" s="93"/>
    </row>
    <row r="188" spans="14:15" ht="15">
      <c r="N188" s="93"/>
      <c r="O188" s="93"/>
    </row>
    <row r="189" spans="14:15" ht="15">
      <c r="N189" s="93"/>
      <c r="O189" s="93"/>
    </row>
    <row r="190" spans="14:15" ht="15">
      <c r="N190" s="93"/>
      <c r="O190" s="93"/>
    </row>
    <row r="191" spans="14:15" ht="15">
      <c r="N191" s="93"/>
      <c r="O191" s="93"/>
    </row>
    <row r="192" spans="14:15" ht="15">
      <c r="N192" s="93"/>
      <c r="O192" s="93"/>
    </row>
    <row r="193" spans="14:15" ht="15">
      <c r="N193" s="93"/>
      <c r="O193" s="93"/>
    </row>
    <row r="194" spans="14:15" ht="15">
      <c r="N194" s="93"/>
      <c r="O194" s="93"/>
    </row>
    <row r="195" spans="14:15" ht="15">
      <c r="N195" s="93"/>
      <c r="O195" s="93"/>
    </row>
    <row r="196" spans="14:15" ht="15">
      <c r="N196" s="93"/>
      <c r="O196" s="93"/>
    </row>
    <row r="197" spans="14:15" ht="15">
      <c r="N197" s="93"/>
      <c r="O197" s="93"/>
    </row>
    <row r="198" spans="14:15" ht="15">
      <c r="N198" s="93"/>
      <c r="O198" s="93"/>
    </row>
    <row r="199" spans="14:15" ht="15">
      <c r="N199" s="93"/>
      <c r="O199" s="93"/>
    </row>
    <row r="200" spans="14:15" ht="15">
      <c r="N200" s="93"/>
      <c r="O200" s="93"/>
    </row>
    <row r="201" spans="14:15" ht="15">
      <c r="N201" s="93"/>
      <c r="O201" s="93"/>
    </row>
    <row r="202" spans="14:15" ht="15">
      <c r="N202" s="93"/>
      <c r="O202" s="93"/>
    </row>
    <row r="203" spans="14:15" ht="15">
      <c r="N203" s="93"/>
      <c r="O203" s="93"/>
    </row>
    <row r="204" spans="14:15" ht="15">
      <c r="N204" s="93"/>
      <c r="O204" s="93"/>
    </row>
    <row r="205" spans="14:15" ht="15">
      <c r="N205" s="93"/>
      <c r="O205" s="93"/>
    </row>
    <row r="206" spans="14:15" ht="15">
      <c r="N206" s="93"/>
      <c r="O206" s="93"/>
    </row>
    <row r="207" ht="15">
      <c r="O207" s="288"/>
    </row>
    <row r="208" spans="14:15" ht="15">
      <c r="N208" s="93"/>
      <c r="O208" s="93"/>
    </row>
    <row r="209" spans="14:15" ht="15">
      <c r="N209" s="93"/>
      <c r="O209" s="93"/>
    </row>
    <row r="210" spans="14:15" ht="15">
      <c r="N210" s="93"/>
      <c r="O210" s="93"/>
    </row>
    <row r="211" spans="14:15" ht="15">
      <c r="N211" s="93"/>
      <c r="O211" s="93"/>
    </row>
    <row r="212" spans="14:15" ht="15">
      <c r="N212" s="93"/>
      <c r="O212" s="93"/>
    </row>
    <row r="213" spans="14:15" ht="15">
      <c r="N213" s="93"/>
      <c r="O213" s="93"/>
    </row>
    <row r="214" spans="14:15" ht="15">
      <c r="N214" s="93"/>
      <c r="O214" s="93"/>
    </row>
    <row r="215" spans="14:15" ht="15">
      <c r="N215" s="93"/>
      <c r="O215" s="93"/>
    </row>
    <row r="216" spans="14:15" ht="15">
      <c r="N216" s="93"/>
      <c r="O216" s="93"/>
    </row>
    <row r="217" spans="14:15" ht="15">
      <c r="N217" s="93"/>
      <c r="O217" s="93"/>
    </row>
    <row r="218" spans="14:15" ht="15">
      <c r="N218" s="93"/>
      <c r="O218" s="93"/>
    </row>
    <row r="219" spans="14:15" ht="15">
      <c r="N219" s="93"/>
      <c r="O219" s="93"/>
    </row>
    <row r="220" spans="14:15" ht="15">
      <c r="N220" s="93"/>
      <c r="O220" s="93"/>
    </row>
    <row r="221" spans="14:15" ht="7.5" customHeight="1">
      <c r="N221" s="93"/>
      <c r="O221" s="93"/>
    </row>
    <row r="222" spans="14:15" ht="15" hidden="1">
      <c r="N222" s="93"/>
      <c r="O222" s="93"/>
    </row>
    <row r="223" spans="14:15" ht="15" hidden="1">
      <c r="N223" s="93"/>
      <c r="O223" s="93"/>
    </row>
    <row r="224" spans="14:15" ht="15" hidden="1">
      <c r="N224" s="93"/>
      <c r="O224" s="93"/>
    </row>
    <row r="225" spans="14:15" ht="15" hidden="1">
      <c r="N225" s="93"/>
      <c r="O225" s="93"/>
    </row>
    <row r="226" spans="14:15" ht="15" hidden="1">
      <c r="N226" s="93"/>
      <c r="O226" s="93"/>
    </row>
    <row r="227" spans="14:15" ht="15" hidden="1">
      <c r="N227" s="93"/>
      <c r="O227" s="93"/>
    </row>
    <row r="228" spans="14:15" ht="15" hidden="1">
      <c r="N228" s="93"/>
      <c r="O228" s="93"/>
    </row>
    <row r="229" spans="14:15" ht="15" hidden="1">
      <c r="N229" s="93"/>
      <c r="O229" s="93"/>
    </row>
    <row r="230" spans="14:15" ht="15" hidden="1">
      <c r="N230" s="93"/>
      <c r="O230" s="93"/>
    </row>
    <row r="231" spans="14:15" ht="15" hidden="1">
      <c r="N231" s="93"/>
      <c r="O231" s="93"/>
    </row>
    <row r="232" spans="14:15" ht="15" hidden="1">
      <c r="N232" s="93"/>
      <c r="O232" s="93"/>
    </row>
    <row r="233" spans="14:15" ht="15" hidden="1">
      <c r="N233" s="93"/>
      <c r="O233" s="93"/>
    </row>
    <row r="234" spans="14:15" ht="15" hidden="1">
      <c r="N234" s="93"/>
      <c r="O234" s="93"/>
    </row>
    <row r="235" spans="14:15" ht="15" hidden="1">
      <c r="N235" s="93"/>
      <c r="O235" s="93"/>
    </row>
    <row r="236" spans="14:15" ht="8.25" customHeight="1" hidden="1">
      <c r="N236" s="93"/>
      <c r="O236" s="93"/>
    </row>
    <row r="237" spans="14:15" ht="15" hidden="1">
      <c r="N237" s="93"/>
      <c r="O237" s="93"/>
    </row>
    <row r="238" spans="14:15" ht="15" hidden="1">
      <c r="N238" s="93"/>
      <c r="O238" s="93"/>
    </row>
    <row r="239" spans="14:15" ht="15" hidden="1">
      <c r="N239" s="93"/>
      <c r="O239" s="93"/>
    </row>
    <row r="240" spans="14:15" ht="15" hidden="1">
      <c r="N240" s="93"/>
      <c r="O240" s="93"/>
    </row>
    <row r="241" spans="14:15" ht="15" hidden="1">
      <c r="N241" s="93"/>
      <c r="O241" s="93"/>
    </row>
    <row r="242" spans="14:15" ht="15" hidden="1">
      <c r="N242" s="93"/>
      <c r="O242" s="93"/>
    </row>
    <row r="243" spans="14:15" ht="15" hidden="1">
      <c r="N243" s="93"/>
      <c r="O243" s="93"/>
    </row>
    <row r="244" spans="14:15" ht="15" hidden="1">
      <c r="N244" s="93"/>
      <c r="O244" s="93"/>
    </row>
    <row r="245" spans="14:15" ht="15" hidden="1">
      <c r="N245" s="93"/>
      <c r="O245" s="93"/>
    </row>
    <row r="246" spans="14:15" ht="0.75" customHeight="1" hidden="1">
      <c r="N246" s="93"/>
      <c r="O246" s="93"/>
    </row>
    <row r="247" spans="14:15" ht="15" hidden="1">
      <c r="N247" s="93"/>
      <c r="O247" s="93"/>
    </row>
    <row r="248" spans="14:15" ht="15" hidden="1">
      <c r="N248" s="93"/>
      <c r="O248" s="93"/>
    </row>
    <row r="249" spans="14:15" ht="15" hidden="1">
      <c r="N249" s="93"/>
      <c r="O249" s="93"/>
    </row>
    <row r="250" spans="14:15" ht="15" hidden="1">
      <c r="N250" s="93"/>
      <c r="O250" s="93"/>
    </row>
    <row r="251" spans="14:15" ht="15" hidden="1">
      <c r="N251" s="93"/>
      <c r="O251" s="93"/>
    </row>
    <row r="252" spans="14:15" ht="15" hidden="1">
      <c r="N252" s="93"/>
      <c r="O252" s="93"/>
    </row>
    <row r="253" spans="14:15" ht="15" hidden="1">
      <c r="N253" s="93"/>
      <c r="O253" s="93"/>
    </row>
    <row r="254" spans="14:15" ht="15" hidden="1">
      <c r="N254" s="93"/>
      <c r="O254" s="93"/>
    </row>
    <row r="255" spans="14:15" ht="15" hidden="1">
      <c r="N255" s="93"/>
      <c r="O255" s="93"/>
    </row>
    <row r="256" spans="14:15" ht="15" hidden="1">
      <c r="N256" s="93"/>
      <c r="O256" s="93"/>
    </row>
    <row r="257" spans="14:15" ht="15" hidden="1">
      <c r="N257" s="93"/>
      <c r="O257" s="93"/>
    </row>
    <row r="258" spans="14:15" ht="15" hidden="1">
      <c r="N258" s="93"/>
      <c r="O258" s="93"/>
    </row>
    <row r="259" spans="14:15" ht="15" hidden="1">
      <c r="N259" s="93"/>
      <c r="O259" s="93"/>
    </row>
    <row r="260" spans="14:15" ht="15" hidden="1">
      <c r="N260" s="93"/>
      <c r="O260" s="93"/>
    </row>
    <row r="261" spans="14:15" ht="15" hidden="1">
      <c r="N261" s="93"/>
      <c r="O261" s="93"/>
    </row>
    <row r="262" spans="14:15" ht="15">
      <c r="N262" s="93"/>
      <c r="O262" s="93"/>
    </row>
    <row r="263" spans="14:15" ht="15">
      <c r="N263" s="93"/>
      <c r="O263" s="93"/>
    </row>
    <row r="264" spans="14:15" ht="15">
      <c r="N264" s="93"/>
      <c r="O264" s="93"/>
    </row>
    <row r="265" spans="14:15" ht="15">
      <c r="N265" s="93"/>
      <c r="O265" s="93"/>
    </row>
    <row r="266" spans="14:15" ht="15">
      <c r="N266" s="93"/>
      <c r="O266" s="93"/>
    </row>
    <row r="267" spans="14:15" ht="15">
      <c r="N267" s="93"/>
      <c r="O267" s="93"/>
    </row>
    <row r="268" spans="14:15" ht="15">
      <c r="N268" s="93"/>
      <c r="O268" s="93"/>
    </row>
    <row r="269" spans="14:15" ht="15">
      <c r="N269" s="93"/>
      <c r="O269" s="93"/>
    </row>
    <row r="270" spans="14:15" ht="15">
      <c r="N270" s="93"/>
      <c r="O270" s="93"/>
    </row>
    <row r="271" spans="14:15" ht="15">
      <c r="N271" s="93"/>
      <c r="O271" s="93"/>
    </row>
    <row r="272" spans="14:15" ht="15">
      <c r="N272" s="93"/>
      <c r="O272" s="93"/>
    </row>
    <row r="273" spans="14:15" ht="15">
      <c r="N273" s="93"/>
      <c r="O273" s="93"/>
    </row>
    <row r="274" spans="14:15" ht="15">
      <c r="N274" s="93"/>
      <c r="O274" s="93"/>
    </row>
    <row r="275" spans="14:15" ht="15">
      <c r="N275" s="93"/>
      <c r="O275" s="93"/>
    </row>
    <row r="276" spans="14:15" ht="15">
      <c r="N276" s="93"/>
      <c r="O276" s="93"/>
    </row>
    <row r="277" spans="14:15" ht="15">
      <c r="N277" s="93"/>
      <c r="O277" s="93"/>
    </row>
    <row r="278" spans="14:15" ht="15">
      <c r="N278" s="93"/>
      <c r="O278" s="93"/>
    </row>
    <row r="279" spans="14:15" ht="15">
      <c r="N279" s="93"/>
      <c r="O279" s="93"/>
    </row>
    <row r="280" spans="14:15" ht="15">
      <c r="N280" s="93"/>
      <c r="O280" s="93"/>
    </row>
    <row r="281" spans="14:15" ht="15">
      <c r="N281" s="93"/>
      <c r="O281" s="93"/>
    </row>
    <row r="282" spans="14:15" ht="15">
      <c r="N282" s="93"/>
      <c r="O282" s="93"/>
    </row>
    <row r="283" spans="14:15" ht="15">
      <c r="N283" s="93"/>
      <c r="O283" s="93"/>
    </row>
    <row r="284" spans="14:15" ht="15">
      <c r="N284" s="93"/>
      <c r="O284" s="93"/>
    </row>
  </sheetData>
  <sheetProtection/>
  <mergeCells count="42">
    <mergeCell ref="Y11:Z11"/>
    <mergeCell ref="S10:V10"/>
    <mergeCell ref="W10:Z10"/>
    <mergeCell ref="A2:Z2"/>
    <mergeCell ref="A3:Z3"/>
    <mergeCell ref="A4:Z4"/>
    <mergeCell ref="A8:Z8"/>
    <mergeCell ref="A41:Z41"/>
    <mergeCell ref="A48:B48"/>
    <mergeCell ref="A5:Z5"/>
    <mergeCell ref="A6:Z6"/>
    <mergeCell ref="A7:Z7"/>
    <mergeCell ref="A9:Z9"/>
    <mergeCell ref="G10:N11"/>
    <mergeCell ref="A14:Z14"/>
    <mergeCell ref="A40:B40"/>
    <mergeCell ref="O10:R10"/>
    <mergeCell ref="A86:B86"/>
    <mergeCell ref="A87:Z87"/>
    <mergeCell ref="A49:Z49"/>
    <mergeCell ref="A56:B56"/>
    <mergeCell ref="A57:Z57"/>
    <mergeCell ref="A60:B60"/>
    <mergeCell ref="A61:Z61"/>
    <mergeCell ref="A66:B66"/>
    <mergeCell ref="S1:Z1"/>
    <mergeCell ref="J111:N111"/>
    <mergeCell ref="O110:P110"/>
    <mergeCell ref="Q110:R110"/>
    <mergeCell ref="S110:T110"/>
    <mergeCell ref="U110:V110"/>
    <mergeCell ref="A67:Z67"/>
    <mergeCell ref="A76:B76"/>
    <mergeCell ref="A77:Z77"/>
    <mergeCell ref="A78:Z78"/>
    <mergeCell ref="W110:X110"/>
    <mergeCell ref="Y110:Z110"/>
    <mergeCell ref="A98:Z98"/>
    <mergeCell ref="A109:B109"/>
    <mergeCell ref="D109:E109"/>
    <mergeCell ref="A88:Z88"/>
    <mergeCell ref="A96:B9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rowBreaks count="2" manualBreakCount="2">
    <brk id="48" max="255" man="1"/>
    <brk id="86" max="255" man="1"/>
  </rowBreaks>
  <ignoredErrors>
    <ignoredError sqref="F4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3.875" style="0" bestFit="1" customWidth="1"/>
    <col min="2" max="2" width="12.875" style="0" bestFit="1" customWidth="1"/>
    <col min="3" max="3" width="14.625" style="0" bestFit="1" customWidth="1"/>
    <col min="4" max="4" width="13.875" style="0" bestFit="1" customWidth="1"/>
  </cols>
  <sheetData>
    <row r="3" spans="1:3" ht="12.75">
      <c r="A3" s="232"/>
      <c r="B3" s="234" t="s">
        <v>160</v>
      </c>
      <c r="C3" s="233"/>
    </row>
    <row r="4" spans="1:3" ht="12.75">
      <c r="A4" s="234" t="s">
        <v>157</v>
      </c>
      <c r="B4" s="232" t="s">
        <v>159</v>
      </c>
      <c r="C4" s="241" t="s">
        <v>161</v>
      </c>
    </row>
    <row r="5" spans="1:3" ht="12.75">
      <c r="A5" s="235">
        <v>1</v>
      </c>
      <c r="B5" s="236">
        <v>28</v>
      </c>
      <c r="C5" s="242">
        <v>285</v>
      </c>
    </row>
    <row r="6" spans="1:3" ht="12.75">
      <c r="A6" s="237">
        <v>2</v>
      </c>
      <c r="B6" s="238">
        <v>31</v>
      </c>
      <c r="C6" s="243">
        <v>315</v>
      </c>
    </row>
    <row r="7" spans="1:3" ht="12.75">
      <c r="A7" s="237">
        <v>3</v>
      </c>
      <c r="B7" s="238">
        <v>31</v>
      </c>
      <c r="C7" s="243">
        <v>300</v>
      </c>
    </row>
    <row r="8" spans="1:3" ht="12.75">
      <c r="A8" s="237">
        <v>4</v>
      </c>
      <c r="B8" s="238">
        <v>35</v>
      </c>
      <c r="C8" s="243">
        <v>330</v>
      </c>
    </row>
    <row r="9" spans="1:3" ht="12.75">
      <c r="A9" s="237">
        <v>5</v>
      </c>
      <c r="B9" s="238">
        <v>33</v>
      </c>
      <c r="C9" s="243">
        <v>315</v>
      </c>
    </row>
    <row r="10" spans="1:3" ht="12.75">
      <c r="A10" s="237">
        <v>6</v>
      </c>
      <c r="B10" s="238">
        <v>32</v>
      </c>
      <c r="C10" s="243">
        <v>255</v>
      </c>
    </row>
    <row r="11" spans="1:3" ht="12.75">
      <c r="A11" s="239" t="s">
        <v>158</v>
      </c>
      <c r="B11" s="240">
        <v>190</v>
      </c>
      <c r="C11" s="244">
        <v>1800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B1">
      <selection activeCell="J4" sqref="J4:L6"/>
    </sheetView>
  </sheetViews>
  <sheetFormatPr defaultColWidth="9.00390625" defaultRowHeight="12.75"/>
  <cols>
    <col min="1" max="1" width="56.25390625" style="0" customWidth="1"/>
    <col min="2" max="2" width="60.00390625" style="176" customWidth="1"/>
    <col min="3" max="3" width="18.25390625" style="0" customWidth="1"/>
    <col min="4" max="4" width="20.375" style="0" bestFit="1" customWidth="1"/>
    <col min="5" max="5" width="21.625" style="0" bestFit="1" customWidth="1"/>
    <col min="6" max="6" width="5.875" style="0" bestFit="1" customWidth="1"/>
    <col min="7" max="7" width="16.75390625" style="0" customWidth="1"/>
    <col min="11" max="11" width="23.125" style="0" bestFit="1" customWidth="1"/>
    <col min="12" max="12" width="24.125" style="0" bestFit="1" customWidth="1"/>
  </cols>
  <sheetData>
    <row r="1" spans="1:8" ht="28.5">
      <c r="A1" s="177" t="s">
        <v>10</v>
      </c>
      <c r="B1" s="178" t="s">
        <v>21</v>
      </c>
      <c r="C1" s="177" t="s">
        <v>56</v>
      </c>
      <c r="D1" s="177" t="s">
        <v>43</v>
      </c>
      <c r="E1" s="177" t="s">
        <v>44</v>
      </c>
      <c r="F1" s="177" t="s">
        <v>107</v>
      </c>
      <c r="G1" s="177" t="s">
        <v>11</v>
      </c>
      <c r="H1" s="177" t="s">
        <v>157</v>
      </c>
    </row>
    <row r="2" spans="1:8" ht="25.5">
      <c r="A2" t="s">
        <v>137</v>
      </c>
      <c r="B2" s="176" t="s">
        <v>118</v>
      </c>
      <c r="D2" s="180"/>
      <c r="E2" s="180">
        <v>1</v>
      </c>
      <c r="F2">
        <v>2</v>
      </c>
      <c r="G2">
        <v>30</v>
      </c>
      <c r="H2" s="180">
        <f>SUM(D2:E2)</f>
        <v>1</v>
      </c>
    </row>
    <row r="3" spans="1:8" ht="12.75">
      <c r="A3" t="s">
        <v>137</v>
      </c>
      <c r="B3" s="176" t="s">
        <v>139</v>
      </c>
      <c r="D3" s="180">
        <v>1</v>
      </c>
      <c r="E3" s="180"/>
      <c r="F3">
        <v>3</v>
      </c>
      <c r="G3">
        <v>30</v>
      </c>
      <c r="H3" s="180">
        <f aca="true" t="shared" si="0" ref="H3:H66">SUM(D3:E3)</f>
        <v>1</v>
      </c>
    </row>
    <row r="4" spans="1:12" ht="14.25">
      <c r="A4" t="s">
        <v>137</v>
      </c>
      <c r="B4" s="176" t="s">
        <v>140</v>
      </c>
      <c r="D4" s="180">
        <v>5</v>
      </c>
      <c r="E4" s="180"/>
      <c r="F4">
        <v>3</v>
      </c>
      <c r="G4">
        <v>30</v>
      </c>
      <c r="H4" s="180">
        <f t="shared" si="0"/>
        <v>5</v>
      </c>
      <c r="K4" s="177" t="s">
        <v>43</v>
      </c>
      <c r="L4" s="177" t="s">
        <v>44</v>
      </c>
    </row>
    <row r="5" spans="1:11" ht="12.75">
      <c r="A5" t="s">
        <v>137</v>
      </c>
      <c r="B5" s="176" t="s">
        <v>112</v>
      </c>
      <c r="D5" s="180"/>
      <c r="E5" s="180">
        <v>6</v>
      </c>
      <c r="F5">
        <v>3</v>
      </c>
      <c r="G5">
        <v>15</v>
      </c>
      <c r="H5" s="180">
        <f t="shared" si="0"/>
        <v>6</v>
      </c>
      <c r="J5" s="179" t="s">
        <v>156</v>
      </c>
      <c r="K5" s="179" t="str">
        <f>J5</f>
        <v>=2</v>
      </c>
    </row>
    <row r="6" spans="1:12" ht="25.5">
      <c r="A6" t="s">
        <v>137</v>
      </c>
      <c r="B6" s="176" t="s">
        <v>111</v>
      </c>
      <c r="D6" s="180"/>
      <c r="E6" s="180">
        <v>5</v>
      </c>
      <c r="F6">
        <v>3</v>
      </c>
      <c r="G6">
        <v>30</v>
      </c>
      <c r="H6" s="180">
        <f t="shared" si="0"/>
        <v>5</v>
      </c>
      <c r="L6" s="179" t="str">
        <f>J5</f>
        <v>=2</v>
      </c>
    </row>
    <row r="7" spans="1:8" ht="12.75">
      <c r="A7" t="s">
        <v>137</v>
      </c>
      <c r="B7" s="176" t="s">
        <v>120</v>
      </c>
      <c r="D7" s="180">
        <v>4</v>
      </c>
      <c r="E7" s="180"/>
      <c r="F7">
        <v>2</v>
      </c>
      <c r="G7">
        <v>30</v>
      </c>
      <c r="H7" s="180">
        <f t="shared" si="0"/>
        <v>4</v>
      </c>
    </row>
    <row r="8" spans="1:8" ht="12.75">
      <c r="A8" t="s">
        <v>137</v>
      </c>
      <c r="B8" s="176" t="s">
        <v>110</v>
      </c>
      <c r="D8" s="180"/>
      <c r="E8" s="180">
        <v>2</v>
      </c>
      <c r="F8">
        <v>3</v>
      </c>
      <c r="G8">
        <v>30</v>
      </c>
      <c r="H8" s="180">
        <f t="shared" si="0"/>
        <v>2</v>
      </c>
    </row>
    <row r="9" spans="1:8" ht="12.75">
      <c r="A9" t="s">
        <v>137</v>
      </c>
      <c r="B9" s="176" t="s">
        <v>136</v>
      </c>
      <c r="D9" s="180"/>
      <c r="E9" s="180">
        <v>2</v>
      </c>
      <c r="F9">
        <v>3</v>
      </c>
      <c r="G9">
        <v>15</v>
      </c>
      <c r="H9" s="180">
        <f t="shared" si="0"/>
        <v>2</v>
      </c>
    </row>
    <row r="10" spans="1:8" ht="12.75">
      <c r="A10" t="s">
        <v>137</v>
      </c>
      <c r="B10" s="176" t="s">
        <v>75</v>
      </c>
      <c r="D10" s="180">
        <v>1</v>
      </c>
      <c r="E10" s="180"/>
      <c r="F10">
        <v>4</v>
      </c>
      <c r="G10">
        <v>15</v>
      </c>
      <c r="H10" s="180">
        <f t="shared" si="0"/>
        <v>1</v>
      </c>
    </row>
    <row r="11" spans="1:8" ht="12.75">
      <c r="A11" t="s">
        <v>137</v>
      </c>
      <c r="B11" s="176" t="s">
        <v>124</v>
      </c>
      <c r="D11" s="180"/>
      <c r="E11" s="180">
        <v>4</v>
      </c>
      <c r="F11">
        <v>3</v>
      </c>
      <c r="G11">
        <v>30</v>
      </c>
      <c r="H11" s="180">
        <f t="shared" si="0"/>
        <v>4</v>
      </c>
    </row>
    <row r="12" spans="1:8" ht="12.75">
      <c r="A12" t="s">
        <v>137</v>
      </c>
      <c r="B12" s="176" t="s">
        <v>141</v>
      </c>
      <c r="D12" s="180"/>
      <c r="E12" s="180">
        <v>5</v>
      </c>
      <c r="F12">
        <v>3</v>
      </c>
      <c r="G12">
        <v>30</v>
      </c>
      <c r="H12" s="180">
        <f t="shared" si="0"/>
        <v>5</v>
      </c>
    </row>
    <row r="13" spans="1:8" ht="25.5">
      <c r="A13" t="s">
        <v>137</v>
      </c>
      <c r="B13" s="176" t="s">
        <v>133</v>
      </c>
      <c r="D13" s="180"/>
      <c r="E13" s="180">
        <v>2</v>
      </c>
      <c r="F13">
        <v>3</v>
      </c>
      <c r="G13">
        <v>15</v>
      </c>
      <c r="H13" s="180">
        <f t="shared" si="0"/>
        <v>2</v>
      </c>
    </row>
    <row r="14" spans="1:8" ht="12.75">
      <c r="A14" t="s">
        <v>137</v>
      </c>
      <c r="B14" s="176" t="s">
        <v>113</v>
      </c>
      <c r="D14" s="180"/>
      <c r="E14" s="180">
        <v>3</v>
      </c>
      <c r="F14">
        <v>2</v>
      </c>
      <c r="G14">
        <v>30</v>
      </c>
      <c r="H14" s="180">
        <f t="shared" si="0"/>
        <v>3</v>
      </c>
    </row>
    <row r="15" spans="1:8" ht="12.75">
      <c r="A15" t="s">
        <v>137</v>
      </c>
      <c r="B15" s="176" t="s">
        <v>119</v>
      </c>
      <c r="D15" s="180"/>
      <c r="E15" s="180">
        <v>2</v>
      </c>
      <c r="F15">
        <v>4</v>
      </c>
      <c r="G15">
        <v>30</v>
      </c>
      <c r="H15" s="180">
        <f t="shared" si="0"/>
        <v>2</v>
      </c>
    </row>
    <row r="16" spans="1:8" ht="12.75">
      <c r="A16" t="s">
        <v>137</v>
      </c>
      <c r="B16" s="176" t="s">
        <v>78</v>
      </c>
      <c r="D16" s="180">
        <v>4</v>
      </c>
      <c r="E16" s="180"/>
      <c r="F16">
        <v>3</v>
      </c>
      <c r="G16">
        <v>30</v>
      </c>
      <c r="H16" s="180">
        <f t="shared" si="0"/>
        <v>4</v>
      </c>
    </row>
    <row r="17" spans="1:8" ht="25.5">
      <c r="A17" t="s">
        <v>137</v>
      </c>
      <c r="B17" s="176" t="s">
        <v>79</v>
      </c>
      <c r="D17" s="180"/>
      <c r="E17" s="180">
        <v>2</v>
      </c>
      <c r="F17">
        <v>3</v>
      </c>
      <c r="G17">
        <v>30</v>
      </c>
      <c r="H17" s="180">
        <f t="shared" si="0"/>
        <v>2</v>
      </c>
    </row>
    <row r="18" spans="1:8" ht="12.75">
      <c r="A18" t="s">
        <v>137</v>
      </c>
      <c r="B18" s="176" t="s">
        <v>81</v>
      </c>
      <c r="D18" s="180">
        <v>2</v>
      </c>
      <c r="E18" s="180"/>
      <c r="F18">
        <v>3</v>
      </c>
      <c r="G18">
        <v>30</v>
      </c>
      <c r="H18" s="180">
        <f t="shared" si="0"/>
        <v>2</v>
      </c>
    </row>
    <row r="19" spans="1:8" ht="12.75">
      <c r="A19" t="s">
        <v>137</v>
      </c>
      <c r="B19" s="176" t="s">
        <v>142</v>
      </c>
      <c r="D19" s="180">
        <v>4</v>
      </c>
      <c r="E19" s="180"/>
      <c r="F19">
        <v>4</v>
      </c>
      <c r="G19">
        <v>30</v>
      </c>
      <c r="H19" s="180">
        <f t="shared" si="0"/>
        <v>4</v>
      </c>
    </row>
    <row r="20" spans="1:8" ht="25.5">
      <c r="A20" t="s">
        <v>137</v>
      </c>
      <c r="B20" s="176" t="s">
        <v>148</v>
      </c>
      <c r="D20" s="180"/>
      <c r="E20" s="180">
        <v>5</v>
      </c>
      <c r="F20">
        <v>3</v>
      </c>
      <c r="G20">
        <v>30</v>
      </c>
      <c r="H20" s="180">
        <f t="shared" si="0"/>
        <v>5</v>
      </c>
    </row>
    <row r="21" spans="1:8" ht="12.75">
      <c r="A21" t="s">
        <v>137</v>
      </c>
      <c r="B21" s="176" t="s">
        <v>132</v>
      </c>
      <c r="D21" s="180">
        <v>3</v>
      </c>
      <c r="E21" s="180"/>
      <c r="F21">
        <v>3</v>
      </c>
      <c r="G21">
        <v>30</v>
      </c>
      <c r="H21" s="180">
        <f t="shared" si="0"/>
        <v>3</v>
      </c>
    </row>
    <row r="22" spans="1:8" ht="12.75">
      <c r="A22" t="s">
        <v>137</v>
      </c>
      <c r="B22" s="176" t="s">
        <v>144</v>
      </c>
      <c r="D22" s="180"/>
      <c r="E22" s="180">
        <v>6</v>
      </c>
      <c r="F22">
        <v>3</v>
      </c>
      <c r="G22">
        <v>30</v>
      </c>
      <c r="H22" s="180">
        <f t="shared" si="0"/>
        <v>6</v>
      </c>
    </row>
    <row r="23" spans="1:8" ht="12.75">
      <c r="A23" t="s">
        <v>137</v>
      </c>
      <c r="B23" s="176" t="s">
        <v>145</v>
      </c>
      <c r="D23" s="180">
        <v>4</v>
      </c>
      <c r="E23" s="180"/>
      <c r="F23">
        <v>4</v>
      </c>
      <c r="G23">
        <v>30</v>
      </c>
      <c r="H23" s="180">
        <f t="shared" si="0"/>
        <v>4</v>
      </c>
    </row>
    <row r="24" spans="1:8" ht="12.75">
      <c r="A24" t="s">
        <v>137</v>
      </c>
      <c r="B24" s="176" t="s">
        <v>80</v>
      </c>
      <c r="D24" s="180">
        <v>1</v>
      </c>
      <c r="E24" s="180"/>
      <c r="F24">
        <v>5</v>
      </c>
      <c r="G24">
        <v>30</v>
      </c>
      <c r="H24" s="180">
        <f t="shared" si="0"/>
        <v>1</v>
      </c>
    </row>
    <row r="25" spans="1:8" ht="12.75">
      <c r="A25" t="s">
        <v>137</v>
      </c>
      <c r="B25" s="176" t="s">
        <v>77</v>
      </c>
      <c r="D25" s="180"/>
      <c r="E25" s="180">
        <v>2</v>
      </c>
      <c r="F25">
        <v>3</v>
      </c>
      <c r="G25">
        <v>15</v>
      </c>
      <c r="H25" s="180">
        <f t="shared" si="0"/>
        <v>2</v>
      </c>
    </row>
    <row r="26" spans="1:8" ht="25.5">
      <c r="A26" t="s">
        <v>137</v>
      </c>
      <c r="B26" s="176" t="s">
        <v>114</v>
      </c>
      <c r="D26" s="180"/>
      <c r="E26" s="180">
        <v>6</v>
      </c>
      <c r="F26">
        <v>2</v>
      </c>
      <c r="G26">
        <v>30</v>
      </c>
      <c r="H26" s="180">
        <f t="shared" si="0"/>
        <v>6</v>
      </c>
    </row>
    <row r="27" spans="1:8" ht="12.75">
      <c r="A27" t="s">
        <v>138</v>
      </c>
      <c r="B27" s="176" t="s">
        <v>130</v>
      </c>
      <c r="D27" s="180">
        <v>1</v>
      </c>
      <c r="E27" s="180"/>
      <c r="F27">
        <v>2</v>
      </c>
      <c r="G27">
        <v>15</v>
      </c>
      <c r="H27" s="180">
        <f t="shared" si="0"/>
        <v>1</v>
      </c>
    </row>
    <row r="28" spans="1:8" ht="12.75">
      <c r="A28" t="s">
        <v>138</v>
      </c>
      <c r="B28" s="176" t="s">
        <v>74</v>
      </c>
      <c r="D28" s="180"/>
      <c r="E28" s="180">
        <v>1</v>
      </c>
      <c r="F28">
        <v>2</v>
      </c>
      <c r="G28">
        <v>15</v>
      </c>
      <c r="H28" s="180">
        <f t="shared" si="0"/>
        <v>1</v>
      </c>
    </row>
    <row r="29" spans="1:8" ht="12.75">
      <c r="A29" t="s">
        <v>138</v>
      </c>
      <c r="B29" s="176" t="s">
        <v>131</v>
      </c>
      <c r="D29" s="180"/>
      <c r="E29" s="180">
        <v>5</v>
      </c>
      <c r="F29">
        <v>2</v>
      </c>
      <c r="G29">
        <v>15</v>
      </c>
      <c r="H29" s="180">
        <f t="shared" si="0"/>
        <v>5</v>
      </c>
    </row>
    <row r="30" spans="1:8" ht="12.75">
      <c r="A30" t="s">
        <v>138</v>
      </c>
      <c r="B30" s="176" t="s">
        <v>121</v>
      </c>
      <c r="D30" s="180"/>
      <c r="E30" s="180">
        <v>3</v>
      </c>
      <c r="F30">
        <v>3</v>
      </c>
      <c r="G30">
        <v>30</v>
      </c>
      <c r="H30" s="180">
        <f t="shared" si="0"/>
        <v>3</v>
      </c>
    </row>
    <row r="31" spans="1:8" ht="12.75">
      <c r="A31" t="s">
        <v>138</v>
      </c>
      <c r="B31" s="176" t="s">
        <v>109</v>
      </c>
      <c r="D31" s="180"/>
      <c r="E31" s="180">
        <v>1</v>
      </c>
      <c r="F31">
        <v>2</v>
      </c>
      <c r="G31">
        <v>30</v>
      </c>
      <c r="H31" s="180">
        <f t="shared" si="0"/>
        <v>1</v>
      </c>
    </row>
    <row r="32" spans="1:8" ht="12.75">
      <c r="A32" t="s">
        <v>138</v>
      </c>
      <c r="B32" s="176" t="s">
        <v>129</v>
      </c>
      <c r="D32" s="180">
        <v>2</v>
      </c>
      <c r="E32" s="180"/>
      <c r="F32">
        <v>3</v>
      </c>
      <c r="G32">
        <v>30</v>
      </c>
      <c r="H32" s="180">
        <f t="shared" si="0"/>
        <v>2</v>
      </c>
    </row>
    <row r="33" spans="1:8" ht="12.75">
      <c r="A33" t="s">
        <v>70</v>
      </c>
      <c r="B33" s="176" t="s">
        <v>76</v>
      </c>
      <c r="D33" s="180"/>
      <c r="E33" s="180">
        <v>2</v>
      </c>
      <c r="F33">
        <v>2</v>
      </c>
      <c r="G33">
        <v>30</v>
      </c>
      <c r="H33" s="180">
        <f t="shared" si="0"/>
        <v>2</v>
      </c>
    </row>
    <row r="34" spans="1:8" ht="12.75">
      <c r="A34" t="s">
        <v>70</v>
      </c>
      <c r="B34" s="176" t="s">
        <v>96</v>
      </c>
      <c r="D34" s="180"/>
      <c r="E34" s="180">
        <v>1</v>
      </c>
      <c r="F34">
        <v>3</v>
      </c>
      <c r="G34">
        <v>15</v>
      </c>
      <c r="H34" s="180">
        <f t="shared" si="0"/>
        <v>1</v>
      </c>
    </row>
    <row r="35" spans="1:8" ht="12.75">
      <c r="A35" t="s">
        <v>70</v>
      </c>
      <c r="B35" s="176" t="s">
        <v>115</v>
      </c>
      <c r="D35" s="180"/>
      <c r="E35" s="180">
        <v>4</v>
      </c>
      <c r="F35">
        <v>4</v>
      </c>
      <c r="G35">
        <v>30</v>
      </c>
      <c r="H35" s="180">
        <f t="shared" si="0"/>
        <v>4</v>
      </c>
    </row>
    <row r="36" spans="1:8" ht="12.75">
      <c r="A36" t="s">
        <v>70</v>
      </c>
      <c r="B36" s="176" t="s">
        <v>97</v>
      </c>
      <c r="D36" s="180"/>
      <c r="E36" s="180">
        <v>1</v>
      </c>
      <c r="F36">
        <v>1</v>
      </c>
      <c r="G36">
        <v>15</v>
      </c>
      <c r="H36" s="180">
        <f t="shared" si="0"/>
        <v>1</v>
      </c>
    </row>
    <row r="37" spans="1:8" ht="12.75">
      <c r="A37" t="s">
        <v>70</v>
      </c>
      <c r="B37" s="176" t="s">
        <v>98</v>
      </c>
      <c r="D37" s="180"/>
      <c r="E37" s="180">
        <v>5</v>
      </c>
      <c r="F37">
        <v>4</v>
      </c>
      <c r="G37">
        <v>30</v>
      </c>
      <c r="H37" s="180">
        <f t="shared" si="0"/>
        <v>5</v>
      </c>
    </row>
    <row r="38" spans="1:8" ht="12.75">
      <c r="A38" t="s">
        <v>70</v>
      </c>
      <c r="B38" s="176" t="s">
        <v>99</v>
      </c>
      <c r="D38" s="180"/>
      <c r="E38" s="180">
        <v>6</v>
      </c>
      <c r="F38">
        <v>5</v>
      </c>
      <c r="G38">
        <v>30</v>
      </c>
      <c r="H38" s="180">
        <f t="shared" si="0"/>
        <v>6</v>
      </c>
    </row>
    <row r="39" spans="1:8" ht="12.75">
      <c r="A39" t="s">
        <v>71</v>
      </c>
      <c r="B39" s="176" t="s">
        <v>82</v>
      </c>
      <c r="D39" s="180"/>
      <c r="E39" s="180">
        <v>1</v>
      </c>
      <c r="F39" s="175">
        <v>0</v>
      </c>
      <c r="G39">
        <v>30</v>
      </c>
      <c r="H39" s="180">
        <f t="shared" si="0"/>
        <v>1</v>
      </c>
    </row>
    <row r="40" spans="1:8" ht="12.75">
      <c r="A40" t="s">
        <v>71</v>
      </c>
      <c r="B40" s="176" t="s">
        <v>83</v>
      </c>
      <c r="D40" s="180"/>
      <c r="E40" s="180">
        <v>2</v>
      </c>
      <c r="F40" s="175">
        <v>0</v>
      </c>
      <c r="G40">
        <v>30</v>
      </c>
      <c r="H40" s="180">
        <f t="shared" si="0"/>
        <v>2</v>
      </c>
    </row>
    <row r="41" spans="1:8" ht="12.75">
      <c r="A41" t="s">
        <v>72</v>
      </c>
      <c r="B41" s="176" t="s">
        <v>84</v>
      </c>
      <c r="D41" s="180"/>
      <c r="E41" s="180">
        <v>3</v>
      </c>
      <c r="F41">
        <v>3</v>
      </c>
      <c r="G41">
        <v>30</v>
      </c>
      <c r="H41" s="180">
        <f t="shared" si="0"/>
        <v>3</v>
      </c>
    </row>
    <row r="42" spans="1:8" ht="12.75">
      <c r="A42" t="s">
        <v>72</v>
      </c>
      <c r="B42" s="176" t="s">
        <v>85</v>
      </c>
      <c r="D42" s="180"/>
      <c r="E42" s="180">
        <v>4</v>
      </c>
      <c r="F42">
        <v>3</v>
      </c>
      <c r="G42">
        <v>30</v>
      </c>
      <c r="H42" s="180">
        <f t="shared" si="0"/>
        <v>4</v>
      </c>
    </row>
    <row r="43" spans="1:8" ht="12.75">
      <c r="A43" t="s">
        <v>72</v>
      </c>
      <c r="B43" s="176" t="s">
        <v>86</v>
      </c>
      <c r="D43" s="180"/>
      <c r="E43" s="180">
        <v>5</v>
      </c>
      <c r="F43">
        <v>3</v>
      </c>
      <c r="G43">
        <v>30</v>
      </c>
      <c r="H43" s="180">
        <f t="shared" si="0"/>
        <v>5</v>
      </c>
    </row>
    <row r="44" spans="1:8" ht="12.75">
      <c r="A44" t="s">
        <v>72</v>
      </c>
      <c r="B44" s="176" t="s">
        <v>87</v>
      </c>
      <c r="D44" s="180"/>
      <c r="E44" s="180">
        <v>6</v>
      </c>
      <c r="F44">
        <v>3</v>
      </c>
      <c r="G44">
        <v>30</v>
      </c>
      <c r="H44" s="180">
        <f t="shared" si="0"/>
        <v>6</v>
      </c>
    </row>
    <row r="45" spans="1:8" ht="12.75">
      <c r="A45" t="s">
        <v>73</v>
      </c>
      <c r="B45" s="176" t="s">
        <v>88</v>
      </c>
      <c r="D45" s="180"/>
      <c r="E45" s="180">
        <v>1</v>
      </c>
      <c r="F45">
        <v>2</v>
      </c>
      <c r="G45">
        <v>30</v>
      </c>
      <c r="H45" s="180">
        <f t="shared" si="0"/>
        <v>1</v>
      </c>
    </row>
    <row r="46" spans="1:8" ht="12.75">
      <c r="A46" t="s">
        <v>73</v>
      </c>
      <c r="B46" s="176" t="s">
        <v>89</v>
      </c>
      <c r="D46" s="180"/>
      <c r="E46" s="180">
        <v>2</v>
      </c>
      <c r="F46">
        <v>2</v>
      </c>
      <c r="G46">
        <v>30</v>
      </c>
      <c r="H46" s="180">
        <f t="shared" si="0"/>
        <v>2</v>
      </c>
    </row>
    <row r="47" spans="1:8" ht="12.75">
      <c r="A47" t="s">
        <v>73</v>
      </c>
      <c r="B47" s="176" t="s">
        <v>90</v>
      </c>
      <c r="D47" s="180"/>
      <c r="E47" s="180">
        <v>3</v>
      </c>
      <c r="F47">
        <v>2</v>
      </c>
      <c r="G47">
        <v>30</v>
      </c>
      <c r="H47" s="180">
        <f t="shared" si="0"/>
        <v>3</v>
      </c>
    </row>
    <row r="48" spans="1:8" ht="12.75">
      <c r="A48" t="s">
        <v>73</v>
      </c>
      <c r="B48" s="176" t="s">
        <v>91</v>
      </c>
      <c r="D48" s="180">
        <v>4</v>
      </c>
      <c r="E48" s="180"/>
      <c r="F48">
        <v>2</v>
      </c>
      <c r="G48">
        <v>30</v>
      </c>
      <c r="H48" s="180">
        <f t="shared" si="0"/>
        <v>4</v>
      </c>
    </row>
    <row r="49" spans="1:8" ht="12.75">
      <c r="A49" t="s">
        <v>73</v>
      </c>
      <c r="B49" s="176" t="s">
        <v>92</v>
      </c>
      <c r="D49" s="180"/>
      <c r="E49" s="180">
        <v>1</v>
      </c>
      <c r="F49">
        <v>2</v>
      </c>
      <c r="G49">
        <v>30</v>
      </c>
      <c r="H49" s="180">
        <f t="shared" si="0"/>
        <v>1</v>
      </c>
    </row>
    <row r="50" spans="1:8" ht="12.75">
      <c r="A50" t="s">
        <v>73</v>
      </c>
      <c r="B50" s="176" t="s">
        <v>93</v>
      </c>
      <c r="D50" s="180"/>
      <c r="E50" s="180">
        <v>2</v>
      </c>
      <c r="F50">
        <v>2</v>
      </c>
      <c r="G50">
        <v>30</v>
      </c>
      <c r="H50" s="180">
        <f t="shared" si="0"/>
        <v>2</v>
      </c>
    </row>
    <row r="51" spans="1:8" ht="12.75">
      <c r="A51" t="s">
        <v>73</v>
      </c>
      <c r="B51" s="176" t="s">
        <v>94</v>
      </c>
      <c r="D51" s="180"/>
      <c r="E51" s="180">
        <v>3</v>
      </c>
      <c r="F51">
        <v>2</v>
      </c>
      <c r="G51">
        <v>30</v>
      </c>
      <c r="H51" s="180">
        <f t="shared" si="0"/>
        <v>3</v>
      </c>
    </row>
    <row r="52" spans="1:8" ht="12.75">
      <c r="A52" t="s">
        <v>73</v>
      </c>
      <c r="B52" s="176" t="s">
        <v>95</v>
      </c>
      <c r="D52" s="180">
        <v>4</v>
      </c>
      <c r="E52" s="180"/>
      <c r="F52">
        <v>2</v>
      </c>
      <c r="G52">
        <v>30</v>
      </c>
      <c r="H52" s="180">
        <f t="shared" si="0"/>
        <v>4</v>
      </c>
    </row>
    <row r="53" spans="1:8" ht="12.75">
      <c r="A53" t="s">
        <v>155</v>
      </c>
      <c r="B53" s="176" t="s">
        <v>134</v>
      </c>
      <c r="D53" s="180">
        <v>5</v>
      </c>
      <c r="E53" s="180"/>
      <c r="F53">
        <v>3</v>
      </c>
      <c r="G53">
        <v>30</v>
      </c>
      <c r="H53" s="180">
        <f t="shared" si="0"/>
        <v>5</v>
      </c>
    </row>
    <row r="54" spans="1:8" ht="12.75">
      <c r="A54" t="s">
        <v>155</v>
      </c>
      <c r="B54" s="176" t="s">
        <v>127</v>
      </c>
      <c r="D54" s="180"/>
      <c r="E54" s="180">
        <v>5</v>
      </c>
      <c r="F54">
        <v>3</v>
      </c>
      <c r="G54">
        <v>30</v>
      </c>
      <c r="H54" s="180">
        <f t="shared" si="0"/>
        <v>5</v>
      </c>
    </row>
    <row r="55" spans="1:8" ht="12.75">
      <c r="A55" t="s">
        <v>155</v>
      </c>
      <c r="B55" s="176" t="s">
        <v>126</v>
      </c>
      <c r="D55" s="180"/>
      <c r="E55" s="180">
        <v>3</v>
      </c>
      <c r="F55">
        <v>4</v>
      </c>
      <c r="G55">
        <v>30</v>
      </c>
      <c r="H55" s="180">
        <f t="shared" si="0"/>
        <v>3</v>
      </c>
    </row>
    <row r="56" spans="1:8" ht="12.75">
      <c r="A56" t="s">
        <v>155</v>
      </c>
      <c r="B56" s="176" t="s">
        <v>143</v>
      </c>
      <c r="D56" s="180"/>
      <c r="E56" s="180">
        <v>6</v>
      </c>
      <c r="F56">
        <v>4</v>
      </c>
      <c r="G56">
        <v>30</v>
      </c>
      <c r="H56" s="180">
        <f t="shared" si="0"/>
        <v>6</v>
      </c>
    </row>
    <row r="57" spans="1:8" ht="12.75">
      <c r="A57" t="s">
        <v>155</v>
      </c>
      <c r="B57" s="176" t="s">
        <v>116</v>
      </c>
      <c r="D57" s="180"/>
      <c r="E57" s="180">
        <v>6</v>
      </c>
      <c r="F57">
        <v>4</v>
      </c>
      <c r="G57">
        <v>30</v>
      </c>
      <c r="H57" s="180">
        <f t="shared" si="0"/>
        <v>6</v>
      </c>
    </row>
    <row r="58" spans="1:8" ht="12.75">
      <c r="A58" t="s">
        <v>155</v>
      </c>
      <c r="B58" s="176" t="s">
        <v>125</v>
      </c>
      <c r="D58" s="180"/>
      <c r="E58" s="180">
        <v>3</v>
      </c>
      <c r="F58">
        <v>4</v>
      </c>
      <c r="G58">
        <v>30</v>
      </c>
      <c r="H58" s="180">
        <f t="shared" si="0"/>
        <v>3</v>
      </c>
    </row>
    <row r="59" spans="1:8" ht="12.75">
      <c r="A59" t="s">
        <v>155</v>
      </c>
      <c r="B59" s="176" t="s">
        <v>128</v>
      </c>
      <c r="D59" s="180">
        <v>4</v>
      </c>
      <c r="E59" s="180"/>
      <c r="F59">
        <v>4</v>
      </c>
      <c r="G59">
        <v>30</v>
      </c>
      <c r="H59" s="180">
        <f t="shared" si="0"/>
        <v>4</v>
      </c>
    </row>
    <row r="60" spans="1:8" ht="12.75">
      <c r="A60" t="s">
        <v>154</v>
      </c>
      <c r="B60" s="176" t="s">
        <v>146</v>
      </c>
      <c r="D60" s="180">
        <v>5</v>
      </c>
      <c r="E60" s="180"/>
      <c r="F60">
        <v>3</v>
      </c>
      <c r="G60">
        <v>30</v>
      </c>
      <c r="H60" s="180">
        <f t="shared" si="0"/>
        <v>5</v>
      </c>
    </row>
    <row r="61" spans="1:8" ht="25.5">
      <c r="A61" t="s">
        <v>154</v>
      </c>
      <c r="B61" s="176" t="s">
        <v>100</v>
      </c>
      <c r="D61" s="180"/>
      <c r="E61" s="180">
        <v>5</v>
      </c>
      <c r="F61">
        <v>3</v>
      </c>
      <c r="G61">
        <v>30</v>
      </c>
      <c r="H61" s="180">
        <f t="shared" si="0"/>
        <v>5</v>
      </c>
    </row>
    <row r="62" spans="1:8" ht="12.75">
      <c r="A62" t="s">
        <v>154</v>
      </c>
      <c r="B62" s="176" t="s">
        <v>122</v>
      </c>
      <c r="D62" s="180"/>
      <c r="E62" s="180">
        <v>3</v>
      </c>
      <c r="F62">
        <v>4</v>
      </c>
      <c r="G62">
        <v>30</v>
      </c>
      <c r="H62" s="180">
        <f t="shared" si="0"/>
        <v>3</v>
      </c>
    </row>
    <row r="63" spans="1:8" ht="12.75">
      <c r="A63" t="s">
        <v>154</v>
      </c>
      <c r="B63" s="176" t="s">
        <v>123</v>
      </c>
      <c r="D63" s="180"/>
      <c r="E63" s="180">
        <v>6</v>
      </c>
      <c r="F63">
        <v>4</v>
      </c>
      <c r="G63">
        <v>30</v>
      </c>
      <c r="H63" s="180">
        <f t="shared" si="0"/>
        <v>6</v>
      </c>
    </row>
    <row r="64" spans="1:8" ht="12.75">
      <c r="A64" t="s">
        <v>154</v>
      </c>
      <c r="B64" s="176" t="s">
        <v>101</v>
      </c>
      <c r="D64" s="180"/>
      <c r="E64" s="180">
        <v>6</v>
      </c>
      <c r="F64">
        <v>4</v>
      </c>
      <c r="G64">
        <v>30</v>
      </c>
      <c r="H64" s="180">
        <f t="shared" si="0"/>
        <v>6</v>
      </c>
    </row>
    <row r="65" spans="1:8" ht="12.75">
      <c r="A65" t="s">
        <v>154</v>
      </c>
      <c r="B65" s="176" t="s">
        <v>135</v>
      </c>
      <c r="D65" s="180"/>
      <c r="E65" s="180">
        <v>3</v>
      </c>
      <c r="F65">
        <v>4</v>
      </c>
      <c r="G65">
        <v>30</v>
      </c>
      <c r="H65" s="180">
        <f t="shared" si="0"/>
        <v>3</v>
      </c>
    </row>
    <row r="66" spans="1:8" ht="25.5">
      <c r="A66" t="s">
        <v>154</v>
      </c>
      <c r="B66" s="176" t="s">
        <v>147</v>
      </c>
      <c r="D66" s="180">
        <v>4</v>
      </c>
      <c r="E66" s="180"/>
      <c r="F66">
        <v>4</v>
      </c>
      <c r="G66">
        <v>30</v>
      </c>
      <c r="H66" s="180">
        <f t="shared" si="0"/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Wioletta Szulc</cp:lastModifiedBy>
  <cp:lastPrinted>2023-12-12T10:00:22Z</cp:lastPrinted>
  <dcterms:created xsi:type="dcterms:W3CDTF">1998-05-26T18:21:06Z</dcterms:created>
  <dcterms:modified xsi:type="dcterms:W3CDTF">2024-03-18T12:30:53Z</dcterms:modified>
  <cp:category/>
  <cp:version/>
  <cp:contentType/>
  <cp:contentStatus/>
</cp:coreProperties>
</file>