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bedupl-my.sharepoint.com/personal/j_oledzka_pracownik_uwb_edu_pl/Documents/Pulpit/"/>
    </mc:Choice>
  </mc:AlternateContent>
  <xr:revisionPtr revIDLastSave="0" documentId="8_{C535619C-5927-449A-9030-09DA71D185E5}" xr6:coauthVersionLast="47" xr6:coauthVersionMax="47" xr10:uidLastSave="{00000000-0000-0000-0000-000000000000}"/>
  <bookViews>
    <workbookView xWindow="-120" yWindow="-120" windowWidth="29040" windowHeight="1572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_FilterDatabase" localSheetId="2" hidden="1">'projekt harmonogram'!$A$1:$Z$69</definedName>
    <definedName name="_xlnm.Print_Area" localSheetId="0">program_wzór!$A$1:$AE$110</definedName>
    <definedName name="_xlnm.Print_Area" localSheetId="2">'projekt harmonogram'!$B$1:$AA$80</definedName>
    <definedName name="_xlnm.Print_Area" localSheetId="1">'projekt program'!$A$1:$I$103</definedName>
    <definedName name="_xlnm.Print_Titles" localSheetId="0">program_wzór!$3:$6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H68" i="3"/>
  <c r="G74" i="3"/>
  <c r="G75" i="3"/>
  <c r="G76" i="3"/>
  <c r="G55" i="3"/>
  <c r="G56" i="3"/>
  <c r="G57" i="3"/>
  <c r="G58" i="3"/>
  <c r="G48" i="3"/>
  <c r="G49" i="3"/>
  <c r="G50" i="3"/>
  <c r="G51" i="3"/>
  <c r="G47" i="3"/>
  <c r="G36" i="3"/>
  <c r="G39" i="3"/>
  <c r="G40" i="3"/>
  <c r="G41" i="3"/>
  <c r="G42" i="3"/>
  <c r="G32" i="3"/>
  <c r="G24" i="3"/>
  <c r="G26" i="3"/>
  <c r="G29" i="3"/>
  <c r="G23" i="3"/>
  <c r="G54" i="3"/>
  <c r="G66" i="3"/>
  <c r="G68" i="3" s="1"/>
  <c r="G16" i="3"/>
  <c r="G17" i="3"/>
  <c r="G18" i="3"/>
  <c r="G19" i="3"/>
  <c r="G20" i="3"/>
  <c r="G15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W45" i="3"/>
  <c r="X45" i="3"/>
  <c r="Y45" i="3"/>
  <c r="Z45" i="3"/>
  <c r="W52" i="3"/>
  <c r="X52" i="3"/>
  <c r="Y52" i="3"/>
  <c r="Z52" i="3"/>
  <c r="W59" i="3"/>
  <c r="X59" i="3"/>
  <c r="Y59" i="3"/>
  <c r="Z59" i="3"/>
  <c r="W77" i="3"/>
  <c r="X77" i="3"/>
  <c r="Y77" i="3"/>
  <c r="Z77" i="3"/>
  <c r="U80" i="3"/>
  <c r="U81" i="3" s="1"/>
  <c r="P80" i="3"/>
  <c r="R80" i="3"/>
  <c r="T80" i="3"/>
  <c r="V80" i="3"/>
  <c r="X80" i="3"/>
  <c r="Z80" i="3"/>
  <c r="D13" i="2"/>
  <c r="E13" i="2"/>
  <c r="E96" i="2" s="1"/>
  <c r="H100" i="2" s="1"/>
  <c r="F13" i="2"/>
  <c r="G13" i="2"/>
  <c r="G96" i="2" s="1"/>
  <c r="H98" i="2" s="1"/>
  <c r="H13" i="2"/>
  <c r="I13" i="2"/>
  <c r="D20" i="2"/>
  <c r="E20" i="2"/>
  <c r="F20" i="2"/>
  <c r="G20" i="2"/>
  <c r="H20" i="2"/>
  <c r="I20" i="2"/>
  <c r="I96" i="2" s="1"/>
  <c r="H103" i="2" s="1"/>
  <c r="D27" i="2"/>
  <c r="E27" i="2"/>
  <c r="F27" i="2"/>
  <c r="G27" i="2"/>
  <c r="H27" i="2"/>
  <c r="I27" i="2"/>
  <c r="D34" i="2"/>
  <c r="E34" i="2"/>
  <c r="F34" i="2"/>
  <c r="G34" i="2"/>
  <c r="H34" i="2"/>
  <c r="I34" i="2"/>
  <c r="D41" i="2"/>
  <c r="E41" i="2"/>
  <c r="F41" i="2"/>
  <c r="G41" i="2"/>
  <c r="H41" i="2"/>
  <c r="I41" i="2"/>
  <c r="D48" i="2"/>
  <c r="E48" i="2"/>
  <c r="F48" i="2"/>
  <c r="G48" i="2"/>
  <c r="H48" i="2"/>
  <c r="I48" i="2"/>
  <c r="D56" i="2"/>
  <c r="E56" i="2"/>
  <c r="F56" i="2"/>
  <c r="G56" i="2"/>
  <c r="H56" i="2"/>
  <c r="I56" i="2"/>
  <c r="D63" i="2"/>
  <c r="E63" i="2"/>
  <c r="F63" i="2"/>
  <c r="G63" i="2"/>
  <c r="H63" i="2"/>
  <c r="I63" i="2"/>
  <c r="D71" i="2"/>
  <c r="E71" i="2"/>
  <c r="F71" i="2"/>
  <c r="G71" i="2"/>
  <c r="H71" i="2"/>
  <c r="I71" i="2"/>
  <c r="D78" i="2"/>
  <c r="D86" i="2"/>
  <c r="E86" i="2"/>
  <c r="F86" i="2"/>
  <c r="F96" i="2" s="1"/>
  <c r="H101" i="2" s="1"/>
  <c r="G86" i="2"/>
  <c r="H86" i="2"/>
  <c r="H96" i="2" s="1"/>
  <c r="H102" i="2" s="1"/>
  <c r="I86" i="2"/>
  <c r="D93" i="2"/>
  <c r="E93" i="2"/>
  <c r="F93" i="2"/>
  <c r="G93" i="2"/>
  <c r="H93" i="2"/>
  <c r="I93" i="2"/>
  <c r="D96" i="2"/>
  <c r="G8" i="1"/>
  <c r="G9" i="1"/>
  <c r="G13" i="1" s="1"/>
  <c r="G10" i="1"/>
  <c r="G11" i="1"/>
  <c r="G12" i="1"/>
  <c r="D13" i="1"/>
  <c r="D96" i="1" s="1"/>
  <c r="H13" i="1"/>
  <c r="I13" i="1"/>
  <c r="J13" i="1"/>
  <c r="K13" i="1"/>
  <c r="L13" i="1"/>
  <c r="M13" i="1"/>
  <c r="N13" i="1"/>
  <c r="N96" i="1" s="1"/>
  <c r="O13" i="1"/>
  <c r="P13" i="1"/>
  <c r="Q13" i="1"/>
  <c r="R13" i="1"/>
  <c r="S13" i="1"/>
  <c r="T13" i="1"/>
  <c r="U13" i="1"/>
  <c r="V13" i="1"/>
  <c r="V96" i="1" s="1"/>
  <c r="W13" i="1"/>
  <c r="X13" i="1"/>
  <c r="Y13" i="1"/>
  <c r="Z13" i="1"/>
  <c r="AA13" i="1"/>
  <c r="AB13" i="1"/>
  <c r="AC13" i="1"/>
  <c r="AD13" i="1"/>
  <c r="AD96" i="1" s="1"/>
  <c r="AA107" i="1" s="1"/>
  <c r="AE13" i="1"/>
  <c r="G15" i="1"/>
  <c r="G16" i="1"/>
  <c r="G17" i="1"/>
  <c r="G18" i="1"/>
  <c r="G19" i="1"/>
  <c r="D20" i="1"/>
  <c r="G20" i="1"/>
  <c r="H20" i="1"/>
  <c r="I20" i="1"/>
  <c r="J20" i="1"/>
  <c r="K20" i="1"/>
  <c r="L20" i="1"/>
  <c r="M20" i="1"/>
  <c r="M96" i="1" s="1"/>
  <c r="N20" i="1"/>
  <c r="O20" i="1"/>
  <c r="O96" i="1" s="1"/>
  <c r="P20" i="1"/>
  <c r="Q20" i="1"/>
  <c r="R20" i="1"/>
  <c r="S20" i="1"/>
  <c r="T20" i="1"/>
  <c r="U20" i="1"/>
  <c r="U96" i="1" s="1"/>
  <c r="V20" i="1"/>
  <c r="W20" i="1"/>
  <c r="W96" i="1" s="1"/>
  <c r="X20" i="1"/>
  <c r="Y20" i="1"/>
  <c r="Z20" i="1"/>
  <c r="AA20" i="1"/>
  <c r="AB20" i="1"/>
  <c r="AC20" i="1"/>
  <c r="AC96" i="1" s="1"/>
  <c r="AD20" i="1"/>
  <c r="AE20" i="1"/>
  <c r="AE96" i="1" s="1"/>
  <c r="AA109" i="1" s="1"/>
  <c r="G22" i="1"/>
  <c r="G23" i="1"/>
  <c r="G24" i="1"/>
  <c r="G25" i="1"/>
  <c r="G27" i="1" s="1"/>
  <c r="G26" i="1"/>
  <c r="D27" i="1"/>
  <c r="H27" i="1"/>
  <c r="H96" i="1" s="1"/>
  <c r="I27" i="1"/>
  <c r="J27" i="1"/>
  <c r="K27" i="1"/>
  <c r="L27" i="1"/>
  <c r="M27" i="1"/>
  <c r="N27" i="1"/>
  <c r="O27" i="1"/>
  <c r="P27" i="1"/>
  <c r="P96" i="1" s="1"/>
  <c r="Q27" i="1"/>
  <c r="R27" i="1"/>
  <c r="S27" i="1"/>
  <c r="T27" i="1"/>
  <c r="U27" i="1"/>
  <c r="V27" i="1"/>
  <c r="W27" i="1"/>
  <c r="X27" i="1"/>
  <c r="X96" i="1" s="1"/>
  <c r="Y27" i="1"/>
  <c r="Z27" i="1"/>
  <c r="AA27" i="1"/>
  <c r="AB27" i="1"/>
  <c r="AC27" i="1"/>
  <c r="AD27" i="1"/>
  <c r="AE27" i="1"/>
  <c r="G29" i="1"/>
  <c r="G34" i="1" s="1"/>
  <c r="G30" i="1"/>
  <c r="G31" i="1"/>
  <c r="G32" i="1"/>
  <c r="G33" i="1"/>
  <c r="D34" i="1"/>
  <c r="H34" i="1"/>
  <c r="I34" i="1"/>
  <c r="I96" i="1" s="1"/>
  <c r="J34" i="1"/>
  <c r="K34" i="1"/>
  <c r="L34" i="1"/>
  <c r="M34" i="1"/>
  <c r="N34" i="1"/>
  <c r="O34" i="1"/>
  <c r="P34" i="1"/>
  <c r="Q34" i="1"/>
  <c r="Q96" i="1" s="1"/>
  <c r="R34" i="1"/>
  <c r="S34" i="1"/>
  <c r="T34" i="1"/>
  <c r="U34" i="1"/>
  <c r="V34" i="1"/>
  <c r="W34" i="1"/>
  <c r="X34" i="1"/>
  <c r="Y34" i="1"/>
  <c r="Y96" i="1" s="1"/>
  <c r="Z34" i="1"/>
  <c r="AA34" i="1"/>
  <c r="AB34" i="1"/>
  <c r="AC34" i="1"/>
  <c r="AD34" i="1"/>
  <c r="AE34" i="1"/>
  <c r="G36" i="1"/>
  <c r="G37" i="1"/>
  <c r="G41" i="1" s="1"/>
  <c r="G38" i="1"/>
  <c r="G39" i="1"/>
  <c r="G40" i="1"/>
  <c r="D41" i="1"/>
  <c r="H41" i="1"/>
  <c r="I41" i="1"/>
  <c r="J41" i="1"/>
  <c r="J96" i="1" s="1"/>
  <c r="K41" i="1"/>
  <c r="L41" i="1"/>
  <c r="M41" i="1"/>
  <c r="N41" i="1"/>
  <c r="O41" i="1"/>
  <c r="P41" i="1"/>
  <c r="Q41" i="1"/>
  <c r="R41" i="1"/>
  <c r="R96" i="1" s="1"/>
  <c r="S41" i="1"/>
  <c r="T41" i="1"/>
  <c r="U41" i="1"/>
  <c r="V41" i="1"/>
  <c r="W41" i="1"/>
  <c r="X41" i="1"/>
  <c r="Y41" i="1"/>
  <c r="Z41" i="1"/>
  <c r="Z96" i="1" s="1"/>
  <c r="AA41" i="1"/>
  <c r="AB41" i="1"/>
  <c r="AC41" i="1"/>
  <c r="AD41" i="1"/>
  <c r="AE41" i="1"/>
  <c r="G43" i="1"/>
  <c r="G48" i="1" s="1"/>
  <c r="G44" i="1"/>
  <c r="G45" i="1"/>
  <c r="G46" i="1"/>
  <c r="G47" i="1"/>
  <c r="D48" i="1"/>
  <c r="H48" i="1"/>
  <c r="I48" i="1"/>
  <c r="J48" i="1"/>
  <c r="K48" i="1"/>
  <c r="K96" i="1" s="1"/>
  <c r="L48" i="1"/>
  <c r="M48" i="1"/>
  <c r="N48" i="1"/>
  <c r="O48" i="1"/>
  <c r="P48" i="1"/>
  <c r="Q48" i="1"/>
  <c r="R48" i="1"/>
  <c r="S48" i="1"/>
  <c r="S96" i="1" s="1"/>
  <c r="T48" i="1"/>
  <c r="U48" i="1"/>
  <c r="V48" i="1"/>
  <c r="W48" i="1"/>
  <c r="X48" i="1"/>
  <c r="Y48" i="1"/>
  <c r="Z48" i="1"/>
  <c r="AA48" i="1"/>
  <c r="AA96" i="1" s="1"/>
  <c r="AB48" i="1"/>
  <c r="AC48" i="1"/>
  <c r="AD48" i="1"/>
  <c r="AE48" i="1"/>
  <c r="G51" i="1"/>
  <c r="G56" i="1" s="1"/>
  <c r="G52" i="1"/>
  <c r="G53" i="1"/>
  <c r="G54" i="1"/>
  <c r="G55" i="1"/>
  <c r="D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G58" i="1"/>
  <c r="G59" i="1"/>
  <c r="G60" i="1"/>
  <c r="G63" i="1" s="1"/>
  <c r="G61" i="1"/>
  <c r="G62" i="1"/>
  <c r="D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G66" i="1"/>
  <c r="G71" i="1" s="1"/>
  <c r="G67" i="1"/>
  <c r="G68" i="1"/>
  <c r="G69" i="1"/>
  <c r="G70" i="1"/>
  <c r="D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G73" i="1"/>
  <c r="G74" i="1"/>
  <c r="G75" i="1"/>
  <c r="G76" i="1"/>
  <c r="G77" i="1"/>
  <c r="D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81" i="1"/>
  <c r="G86" i="1" s="1"/>
  <c r="G82" i="1"/>
  <c r="G83" i="1"/>
  <c r="G84" i="1"/>
  <c r="G85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G88" i="1"/>
  <c r="G89" i="1"/>
  <c r="G90" i="1"/>
  <c r="G91" i="1"/>
  <c r="G92" i="1"/>
  <c r="D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E96" i="1"/>
  <c r="U99" i="1" s="1"/>
  <c r="U100" i="1" s="1"/>
  <c r="L96" i="1"/>
  <c r="T96" i="1"/>
  <c r="AB96" i="1"/>
  <c r="AA106" i="1" s="1"/>
  <c r="O99" i="1"/>
  <c r="O100" i="1" s="1"/>
  <c r="P99" i="1"/>
  <c r="Q99" i="1"/>
  <c r="Q100" i="1" s="1"/>
  <c r="R99" i="1"/>
  <c r="S99" i="1"/>
  <c r="S100" i="1" s="1"/>
  <c r="T99" i="1"/>
  <c r="V99" i="1"/>
  <c r="W99" i="1"/>
  <c r="W100" i="1" s="1"/>
  <c r="X99" i="1"/>
  <c r="Y99" i="1"/>
  <c r="Y100" i="1" s="1"/>
  <c r="Z99" i="1"/>
  <c r="S80" i="3"/>
  <c r="S81" i="3" s="1"/>
  <c r="Y80" i="3"/>
  <c r="Y81" i="3" s="1"/>
  <c r="Q80" i="3"/>
  <c r="Q81" i="3" s="1"/>
  <c r="W80" i="3"/>
  <c r="W81" i="3" s="1"/>
  <c r="O80" i="3"/>
  <c r="O81" i="3" s="1"/>
  <c r="X78" i="3" l="1"/>
  <c r="Y78" i="3"/>
  <c r="G59" i="3"/>
  <c r="G52" i="3"/>
  <c r="G77" i="3"/>
  <c r="G21" i="3"/>
  <c r="H78" i="3"/>
  <c r="Z78" i="3"/>
  <c r="W78" i="3"/>
  <c r="O78" i="3"/>
  <c r="V78" i="3"/>
  <c r="N78" i="3"/>
  <c r="G45" i="3"/>
  <c r="J78" i="3"/>
  <c r="G30" i="3"/>
  <c r="M78" i="3"/>
  <c r="T78" i="3"/>
  <c r="L78" i="3"/>
  <c r="U78" i="3"/>
  <c r="R78" i="3"/>
  <c r="S78" i="3"/>
  <c r="K78" i="3"/>
  <c r="Q78" i="3"/>
  <c r="P78" i="3"/>
  <c r="I78" i="3"/>
  <c r="G99" i="1"/>
  <c r="G98" i="1"/>
  <c r="G100" i="1" s="1"/>
  <c r="G96" i="1"/>
  <c r="AA105" i="1"/>
  <c r="G78" i="3" l="1"/>
  <c r="G80" i="3"/>
  <c r="G79" i="3"/>
  <c r="G8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12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<sst xmlns="http://schemas.openxmlformats.org/spreadsheetml/2006/main" count="311" uniqueCount="138">
  <si>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</si>
  <si>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</si>
  <si>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</si>
  <si>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</si>
  <si>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</si>
  <si>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</si>
  <si>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</si>
  <si>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</si>
  <si>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</si>
  <si>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</si>
  <si>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</si>
  <si>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</si>
  <si>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</si>
  <si>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</si>
  <si>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</si>
  <si>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</si>
  <si>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</si>
  <si>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</si>
  <si>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</si>
  <si>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</si>
  <si>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</si>
  <si>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</si>
  <si>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</si>
  <si>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</si>
  <si>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</si>
  <si>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</si>
  <si>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</si>
  <si>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</si>
  <si>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</si>
  <si>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</si>
  <si>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</si>
  <si>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</si>
  <si>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</si>
  <si>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</si>
  <si>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</si>
  <si>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</si>
  <si>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</si>
  <si>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</si>
  <si>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</si>
  <si>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</si>
  <si>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</si>
  <si>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</si>
  <si>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</si>
  <si>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</si>
  <si>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</si>
  <si>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</si>
  <si>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</si>
  <si>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</si>
  <si>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</si>
  <si>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</si>
  <si>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</si>
  <si>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</si>
  <si>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</si>
  <si>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</si>
  <si>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</si>
  <si>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</si>
  <si>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</si>
  <si>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</si>
  <si>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</si>
  <si>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</si>
  <si>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</si>
  <si>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</si>
  <si>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12) Dodany przez § 2 ust. 2 Uchwały, o której mowa w odnośniku 1.</t>
  </si>
  <si>
    <t>Obowiązuje od roku akademickiego: 2023/2024</t>
  </si>
  <si>
    <t>Profil studiów: ogólnoakademicki</t>
  </si>
  <si>
    <t>Forma studiów: stacjonarne</t>
  </si>
  <si>
    <t xml:space="preserve">Zaopiniowany na Radzie Wydziału Historii i Stosunków Międzynarodowych  </t>
  </si>
  <si>
    <t>Poziom studiów: magisterskie</t>
  </si>
  <si>
    <t>Harmonogram realizacji programu studiów obowiązującego od roku akademickiego 2023/2024</t>
  </si>
  <si>
    <t>Seminarium magisterskie I</t>
  </si>
  <si>
    <t>Seminarium magisterskie II</t>
  </si>
  <si>
    <t>Seminarium magisterskie III</t>
  </si>
  <si>
    <t>Seminarium magisterskie IV</t>
  </si>
  <si>
    <t>Technologie informacyjne</t>
  </si>
  <si>
    <t>3</t>
  </si>
  <si>
    <t>2</t>
  </si>
  <si>
    <t>1</t>
  </si>
  <si>
    <t>4</t>
  </si>
  <si>
    <t>Grupa Zajęć_ 1 Moduł teoretyczno- warsztatowy</t>
  </si>
  <si>
    <t>Ochrona praw własności intelektualnej</t>
  </si>
  <si>
    <t>Grupa Zajęć_ 3 Moduł historyczny</t>
  </si>
  <si>
    <t>Przedmiot fakultatywny I</t>
  </si>
  <si>
    <t>Mapa etniczna i religijna obszaru poradzieckiego</t>
  </si>
  <si>
    <t>Transformacja gospodarcza, społeczno- ustrojowa i kulturowa państw poradzieckich</t>
  </si>
  <si>
    <t xml:space="preserve">Przedmiot fakultatywny II ( w języku obcym)  </t>
  </si>
  <si>
    <r>
      <rPr>
        <vertAlign val="superscript"/>
        <sz val="11"/>
        <rFont val="Times New Roman"/>
        <family val="1"/>
        <charset val="238"/>
      </rPr>
      <t>12</t>
    </r>
    <r>
      <rPr>
        <sz val="11"/>
        <rFont val="Times New Roman"/>
        <family val="1"/>
        <charset val="238"/>
      </rPr>
      <t xml:space="preserve"> Załącznik nr 4
do Uchwały nr 2633
Senatu Uniwersytetu w Białymstoku
z dnia 22 stycznia 2020 r.</t>
    </r>
  </si>
  <si>
    <t>Polityka bezpieczeństwa
obszaru euroazjatyckiego</t>
  </si>
  <si>
    <t>Jedwabny Szlak: historia i współczesność</t>
  </si>
  <si>
    <t>Geopolityka i wyzwania strategiczne państw euroazjatyckich</t>
  </si>
  <si>
    <t>Ideologie Wschodu</t>
  </si>
  <si>
    <t>Perspektywy i trendy procesów migracyjnych</t>
  </si>
  <si>
    <t>Wiedza o kulturze państw euroazjatyckich</t>
  </si>
  <si>
    <t>Warsztaty językowe z języka obcego: Kompetencje językowe w sytuacjach kryzysowych</t>
  </si>
  <si>
    <t>Grupa Zajęć_ 2 Moduł społeczny</t>
  </si>
  <si>
    <t>Wprowadzenie do badań interdyscyplinarnych</t>
  </si>
  <si>
    <t xml:space="preserve">Komunikowanie międzykulturowe </t>
  </si>
  <si>
    <t xml:space="preserve"> Współczesne procesy migracyjne i uchodźcze</t>
  </si>
  <si>
    <t>Kierunek studiów: Studia Wschodnie</t>
  </si>
  <si>
    <t xml:space="preserve">W dniu: </t>
  </si>
  <si>
    <t>Międzynarodowa ochrona praw człowieka</t>
  </si>
  <si>
    <t xml:space="preserve">Propaganda i dezinformacja jako źródło zagrożeń bezpieczeństwa  </t>
  </si>
  <si>
    <t>Wybrane zagadnienia z historii Dalekiego Wschodu XX i XXI wieku</t>
  </si>
  <si>
    <t>Wybrane zagadnienia z historii Kaukazu i Azji Centralnej w XX i XXI w.</t>
  </si>
  <si>
    <t xml:space="preserve"> Azja Południowo- Wschodnia: wybrane zagadnienia</t>
  </si>
  <si>
    <t>Buchowski</t>
  </si>
  <si>
    <t>Specyfika pogranicza polsko- białorusko-litewskiego</t>
  </si>
  <si>
    <t>Zackiewicz</t>
  </si>
  <si>
    <t>Olędzka</t>
  </si>
  <si>
    <t>Buchowski/Zackiewicz</t>
  </si>
  <si>
    <t>Łatyszonek</t>
  </si>
  <si>
    <t>Wesołowski</t>
  </si>
  <si>
    <t>Współczesna Rosja: polityka, społeczeństwo, kultura</t>
  </si>
  <si>
    <t>Boroda</t>
  </si>
  <si>
    <t xml:space="preserve">Współczesna Japonia </t>
  </si>
  <si>
    <t xml:space="preserve">Korea w XX i XXI wieku </t>
  </si>
  <si>
    <t>Prawo</t>
  </si>
  <si>
    <t>Socjologia</t>
  </si>
  <si>
    <t>Sadowska</t>
  </si>
  <si>
    <t>Prokopowicz</t>
  </si>
  <si>
    <t>Zajko</t>
  </si>
  <si>
    <t>Trudne dziedzictwo i konflikty pamięci w Azji i Europie</t>
  </si>
  <si>
    <t>Wybrane zagadnienia z historii państw bałtyckich</t>
  </si>
  <si>
    <t>Wybrane zagadnienia z historii Europy Wschodniej</t>
  </si>
  <si>
    <t>Grupa Zajęć_ 4 Moduł zajęć językowych</t>
  </si>
  <si>
    <t>Grupa Zajęć_ 5 Moduł zajęć fakultatywnych</t>
  </si>
  <si>
    <t>Język obcy do wyboru (wschodnioeuropejski/dalekowschodni)</t>
  </si>
  <si>
    <t>Negocjacje w warunkach wielokulturowości</t>
  </si>
  <si>
    <t>Mediacje w warunkach wielokulturowości</t>
  </si>
  <si>
    <t xml:space="preserve">Wojny zastępcze, działania asymetryczne i zagrożenia hybrydowe </t>
  </si>
  <si>
    <t>Moduł zajęć specjalizacyjnych_1: Bezpieczeństwo państwa w warunkach wielokulturowości</t>
  </si>
  <si>
    <t xml:space="preserve">Moduł zajęć specjalizacyjnych_2: Geopolityka i geostrategia państw eurozjatyckich </t>
  </si>
  <si>
    <t>Struktury siłowe na obszarze poradzieckim i w państwach Dalekiego Wschodu</t>
  </si>
  <si>
    <t>Wyzwania i zagrożenia bezpieczeństwa państwa</t>
  </si>
  <si>
    <t>Grupa Zajęć_6 Moduł zajęć specjalizacyjnych: Jeden moduł do wyboru z dwóch: Bezpieczeństwo państwa w warunkach wielokulturowości; Geopolityka i geostrategia państw euroazjatyckich</t>
  </si>
  <si>
    <t xml:space="preserve">Soft power w polityce państw Eurazji </t>
  </si>
  <si>
    <t xml:space="preserve">Rywalizacja mocarstw i konflikty zbrojne na obszarze poradzieckim </t>
  </si>
  <si>
    <t>Literackie świadectwa przemian obszaru poradzieckiego i Dalekiego Wschodu</t>
  </si>
  <si>
    <t>Socjologia polityki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</si>
</sst>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56" xfId="0" applyFont="1" applyFill="1" applyBorder="1" applyAlignment="1" applyProtection="1">
      <alignment vertical="center"/>
      <protection locked="0"/>
    </xf>
    <xf numFmtId="0" fontId="14" fillId="2" borderId="16" xfId="0" quotePrefix="1" applyFont="1" applyFill="1" applyBorder="1" applyAlignment="1" applyProtection="1">
      <alignment horizontal="center" vertical="center"/>
      <protection locked="0"/>
    </xf>
    <xf numFmtId="0" fontId="14" fillId="2" borderId="18" xfId="0" quotePrefix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quotePrefix="1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1" xfId="0" applyFont="1" applyBorder="1" applyAlignment="1" applyProtection="1">
      <alignment horizontal="centerContinuous" vertical="center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 applyProtection="1">
      <alignment horizontal="center" textRotation="90" wrapText="1"/>
      <protection locked="0"/>
    </xf>
    <xf numFmtId="0" fontId="9" fillId="0" borderId="16" xfId="0" applyFont="1" applyBorder="1" applyAlignment="1" applyProtection="1">
      <alignment horizontal="center" textRotation="90" shrinkToFit="1"/>
      <protection locked="0"/>
    </xf>
    <xf numFmtId="0" fontId="9" fillId="0" borderId="17" xfId="0" applyFont="1" applyBorder="1" applyAlignment="1" applyProtection="1">
      <alignment horizontal="center" textRotation="90" shrinkToFit="1"/>
      <protection locked="0"/>
    </xf>
    <xf numFmtId="0" fontId="9" fillId="0" borderId="17" xfId="0" applyFont="1" applyBorder="1" applyAlignment="1" applyProtection="1">
      <alignment horizontal="center" textRotation="90" wrapText="1" shrinkToFit="1"/>
      <protection locked="0"/>
    </xf>
    <xf numFmtId="0" fontId="9" fillId="0" borderId="18" xfId="0" applyFont="1" applyBorder="1" applyAlignment="1" applyProtection="1">
      <alignment horizontal="center" textRotation="90" shrinkToFit="1"/>
      <protection locked="0"/>
    </xf>
    <xf numFmtId="0" fontId="9" fillId="0" borderId="37" xfId="0" applyFont="1" applyBorder="1" applyAlignment="1" applyProtection="1">
      <alignment horizontal="center" textRotation="90" shrinkToFit="1"/>
      <protection locked="0"/>
    </xf>
    <xf numFmtId="0" fontId="9" fillId="0" borderId="35" xfId="0" applyFont="1" applyBorder="1" applyAlignment="1" applyProtection="1">
      <alignment horizontal="center" textRotation="90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19" xfId="0" quotePrefix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49" fontId="9" fillId="0" borderId="4" xfId="0" quotePrefix="1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0" xfId="0" quotePrefix="1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0" quotePrefix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2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quotePrefix="1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4" fillId="0" borderId="16" xfId="0" quotePrefix="1" applyFont="1" applyBorder="1" applyAlignment="1" applyProtection="1">
      <alignment horizontal="center" vertical="center"/>
      <protection locked="0"/>
    </xf>
    <xf numFmtId="0" fontId="14" fillId="0" borderId="18" xfId="0" quotePrefix="1" applyFont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49" fontId="9" fillId="0" borderId="6" xfId="0" applyNumberFormat="1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" fontId="1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justify" vertical="center" wrapText="1"/>
      <protection locked="0"/>
    </xf>
    <xf numFmtId="0" fontId="14" fillId="0" borderId="55" xfId="0" applyFont="1" applyBorder="1" applyAlignment="1" applyProtection="1">
      <alignment horizontal="justify" vertical="center" wrapText="1"/>
      <protection locked="0"/>
    </xf>
    <xf numFmtId="0" fontId="14" fillId="0" borderId="67" xfId="0" applyFont="1" applyBorder="1" applyAlignment="1" applyProtection="1">
      <alignment horizontal="justify" vertical="center" wrapText="1"/>
      <protection locked="0"/>
    </xf>
    <xf numFmtId="0" fontId="14" fillId="0" borderId="68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69" xfId="0" applyFont="1" applyBorder="1" applyAlignment="1" applyProtection="1">
      <alignment horizontal="justify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9" fillId="2" borderId="6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65" xfId="0" applyFont="1" applyFill="1" applyBorder="1" applyAlignment="1" applyProtection="1">
      <alignment horizontal="righ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8" fillId="2" borderId="6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9" fillId="2" borderId="61" xfId="0" applyFont="1" applyFill="1" applyBorder="1" applyAlignment="1">
      <alignment vertical="center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justify" vertical="center" wrapText="1"/>
      <protection locked="0"/>
    </xf>
    <xf numFmtId="0" fontId="14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/>
    </xf>
    <xf numFmtId="0" fontId="14" fillId="0" borderId="6" xfId="0" applyFont="1" applyBorder="1" applyAlignment="1" applyProtection="1">
      <alignment horizontal="justify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6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1" xfId="0" applyFont="1" applyBorder="1" applyAlignment="1">
      <alignment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65" xfId="0" applyFont="1" applyBorder="1" applyAlignment="1" applyProtection="1">
      <alignment horizontal="right" vertical="center"/>
      <protection locked="0"/>
    </xf>
    <xf numFmtId="1" fontId="14" fillId="0" borderId="28" xfId="0" applyNumberFormat="1" applyFont="1" applyBorder="1" applyAlignment="1" applyProtection="1">
      <alignment horizontal="center" vertical="center" shrinkToFi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274" t="s">
        <v>42</v>
      </c>
      <c r="B1" s="275"/>
      <c r="C1" s="275"/>
      <c r="D1" s="275"/>
      <c r="E1" s="275"/>
      <c r="F1" s="275"/>
      <c r="G1" s="275"/>
      <c r="H1" s="275"/>
      <c r="I1" s="275"/>
    </row>
    <row r="2" spans="1:31" ht="20.100000000000001" customHeight="1" thickBot="1" x14ac:dyDescent="0.25">
      <c r="A2" s="300" t="s">
        <v>20</v>
      </c>
      <c r="B2" s="301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276" t="s">
        <v>3</v>
      </c>
      <c r="H3" s="277"/>
      <c r="I3" s="277"/>
      <c r="J3" s="277"/>
      <c r="K3" s="277"/>
      <c r="L3" s="277"/>
      <c r="M3" s="277"/>
      <c r="N3" s="278"/>
      <c r="O3" s="282" t="s">
        <v>0</v>
      </c>
      <c r="P3" s="283"/>
      <c r="Q3" s="283"/>
      <c r="R3" s="283"/>
      <c r="S3" s="282" t="s">
        <v>1</v>
      </c>
      <c r="T3" s="283"/>
      <c r="U3" s="283"/>
      <c r="V3" s="283"/>
      <c r="W3" s="282" t="s">
        <v>2</v>
      </c>
      <c r="X3" s="283"/>
      <c r="Y3" s="283"/>
      <c r="Z3" s="283"/>
      <c r="AA3" s="302" t="s">
        <v>55</v>
      </c>
      <c r="AB3" s="303"/>
      <c r="AC3" s="303"/>
      <c r="AD3" s="303"/>
      <c r="AE3" s="304"/>
    </row>
    <row r="4" spans="1:31" ht="16.5" customHeight="1" thickTop="1" thickBot="1" x14ac:dyDescent="0.25">
      <c r="F4" s="4"/>
      <c r="G4" s="279"/>
      <c r="H4" s="280"/>
      <c r="I4" s="280"/>
      <c r="J4" s="280"/>
      <c r="K4" s="280"/>
      <c r="L4" s="280"/>
      <c r="M4" s="280"/>
      <c r="N4" s="281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82" t="s">
        <v>9</v>
      </c>
      <c r="Z4" s="308"/>
      <c r="AA4" s="305"/>
      <c r="AB4" s="306"/>
      <c r="AC4" s="306"/>
      <c r="AD4" s="306"/>
      <c r="AE4" s="307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297" t="s">
        <v>28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9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263" t="s">
        <v>11</v>
      </c>
      <c r="B13" s="264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297" t="s">
        <v>29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9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263" t="s">
        <v>11</v>
      </c>
      <c r="B20" s="264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309" t="s">
        <v>30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1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263" t="s">
        <v>11</v>
      </c>
      <c r="B27" s="264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297" t="s">
        <v>31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9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286" t="s">
        <v>11</v>
      </c>
      <c r="B34" s="287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297" t="s">
        <v>32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9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290" t="s">
        <v>11</v>
      </c>
      <c r="B41" s="287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297" t="s">
        <v>33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9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263" t="s">
        <v>11</v>
      </c>
      <c r="B48" s="264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293" t="s">
        <v>37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5"/>
    </row>
    <row r="50" spans="1:31" ht="17.100000000000001" customHeight="1" thickBot="1" x14ac:dyDescent="0.25">
      <c r="A50" s="293" t="s">
        <v>35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5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296" t="s">
        <v>11</v>
      </c>
      <c r="B56" s="264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297" t="s">
        <v>36</v>
      </c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9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296" t="s">
        <v>11</v>
      </c>
      <c r="B63" s="264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309" t="s">
        <v>38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1"/>
    </row>
    <row r="65" spans="1:31" ht="17.100000000000001" customHeight="1" thickBot="1" x14ac:dyDescent="0.25">
      <c r="A65" s="312" t="s">
        <v>35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4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296" t="s">
        <v>11</v>
      </c>
      <c r="B71" s="264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297" t="s">
        <v>39</v>
      </c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9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290" t="s">
        <v>11</v>
      </c>
      <c r="B78" s="287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309" t="s">
        <v>41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1"/>
    </row>
    <row r="80" spans="1:31" ht="17.100000000000001" customHeight="1" thickBot="1" x14ac:dyDescent="0.25">
      <c r="A80" s="312" t="s">
        <v>40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4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293" t="s">
        <v>36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315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263" t="s">
        <v>11</v>
      </c>
      <c r="B93" s="264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297" t="s">
        <v>34</v>
      </c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9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288" t="s">
        <v>14</v>
      </c>
      <c r="B96" s="289"/>
      <c r="C96" s="143"/>
      <c r="D96" s="138">
        <f>D13+D20+D27+D34+D41+D48+D56+D63+D71+D78+D86+D93+D95</f>
        <v>0</v>
      </c>
      <c r="E96" s="291">
        <f>E95+E41+E34+E27+E20+E13+E63+E71+E78+E86+E93</f>
        <v>0</v>
      </c>
      <c r="F96" s="292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284" t="s">
        <v>13</v>
      </c>
      <c r="K99" s="284"/>
      <c r="L99" s="284"/>
      <c r="M99" s="284"/>
      <c r="N99" s="285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268" t="s">
        <v>57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70"/>
    </row>
    <row r="102" spans="1:31" ht="17.100000000000001" customHeight="1" x14ac:dyDescent="0.2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3"/>
    </row>
    <row r="103" spans="1:31" ht="17.100000000000001" customHeight="1" x14ac:dyDescent="0.2">
      <c r="A103" s="317" t="s">
        <v>47</v>
      </c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</row>
    <row r="104" spans="1:31" ht="14.25" customHeight="1" x14ac:dyDescent="0.2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</row>
    <row r="105" spans="1:31" ht="30.75" customHeight="1" x14ac:dyDescent="0.2">
      <c r="A105" s="317" t="s">
        <v>58</v>
      </c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267" t="e">
        <f>(AA96/D96)*100</f>
        <v>#DIV/0!</v>
      </c>
      <c r="AB105" s="267"/>
      <c r="AC105" s="267"/>
      <c r="AD105" s="267"/>
      <c r="AE105" s="267"/>
    </row>
    <row r="106" spans="1:31" ht="28.5" customHeight="1" x14ac:dyDescent="0.2">
      <c r="A106" s="317" t="s">
        <v>48</v>
      </c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267" t="e">
        <f>(AB96/D96)*100</f>
        <v>#DIV/0!</v>
      </c>
      <c r="AB106" s="267"/>
      <c r="AC106" s="267"/>
      <c r="AD106" s="267"/>
      <c r="AE106" s="267"/>
    </row>
    <row r="107" spans="1:31" ht="17.100000000000001" customHeight="1" x14ac:dyDescent="0.2">
      <c r="A107" s="316" t="s">
        <v>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262" t="e">
        <f>AD96*100/D96</f>
        <v>#DIV/0!</v>
      </c>
      <c r="AB107" s="262"/>
      <c r="AC107" s="262"/>
      <c r="AD107" s="262"/>
      <c r="AE107" s="262"/>
    </row>
    <row r="108" spans="1:31" ht="30.75" customHeight="1" x14ac:dyDescent="0.2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262"/>
      <c r="AB108" s="262"/>
      <c r="AC108" s="262"/>
      <c r="AD108" s="262"/>
      <c r="AE108" s="262"/>
    </row>
    <row r="109" spans="1:31" ht="17.100000000000001" customHeight="1" x14ac:dyDescent="0.2">
      <c r="A109" s="316" t="s">
        <v>49</v>
      </c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262" t="e">
        <f>AE96/D96*100</f>
        <v>#DIV/0!</v>
      </c>
      <c r="AB109" s="262"/>
      <c r="AC109" s="262"/>
      <c r="AD109" s="262"/>
      <c r="AE109" s="262"/>
    </row>
    <row r="110" spans="1:31" ht="17.100000000000001" customHeight="1" x14ac:dyDescent="0.2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262"/>
      <c r="AB110" s="262"/>
      <c r="AC110" s="262"/>
      <c r="AD110" s="262"/>
      <c r="AE110" s="262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78:B78"/>
    <mergeCell ref="A71:B71"/>
    <mergeCell ref="A103:T104"/>
    <mergeCell ref="A109:Z110"/>
    <mergeCell ref="A106:Z106"/>
    <mergeCell ref="A105:Z105"/>
    <mergeCell ref="A42:AE42"/>
    <mergeCell ref="A27:B27"/>
    <mergeCell ref="A2:B2"/>
    <mergeCell ref="A20:B20"/>
    <mergeCell ref="A13:B13"/>
    <mergeCell ref="AA3:AE4"/>
    <mergeCell ref="W3:Z3"/>
    <mergeCell ref="Y4:Z4"/>
    <mergeCell ref="S3:V3"/>
    <mergeCell ref="A7:AE7"/>
    <mergeCell ref="A14:AE14"/>
    <mergeCell ref="A21:AE21"/>
    <mergeCell ref="A28:AE28"/>
    <mergeCell ref="A35:AE35"/>
    <mergeCell ref="A1:I1"/>
    <mergeCell ref="G3:N4"/>
    <mergeCell ref="O3:R3"/>
    <mergeCell ref="J99:N99"/>
    <mergeCell ref="A34:B34"/>
    <mergeCell ref="A96:B96"/>
    <mergeCell ref="A41:B41"/>
    <mergeCell ref="E96:F96"/>
    <mergeCell ref="A48:B48"/>
    <mergeCell ref="A50:AE50"/>
    <mergeCell ref="A63:B63"/>
    <mergeCell ref="A94:AE94"/>
    <mergeCell ref="A49:AE49"/>
    <mergeCell ref="A57:AE57"/>
    <mergeCell ref="A56:B56"/>
    <mergeCell ref="Y98:Z98"/>
    <mergeCell ref="AA107:AE108"/>
    <mergeCell ref="A93:B93"/>
    <mergeCell ref="Q98:R98"/>
    <mergeCell ref="O98:P98"/>
    <mergeCell ref="A97:N97"/>
    <mergeCell ref="U103:AE104"/>
    <mergeCell ref="A101:AE102"/>
    <mergeCell ref="W98:X98"/>
    <mergeCell ref="U98:V98"/>
    <mergeCell ref="S98:T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274" t="s">
        <v>59</v>
      </c>
      <c r="B1" s="275"/>
      <c r="C1" s="275"/>
      <c r="D1" s="275"/>
      <c r="E1" s="275"/>
      <c r="F1" s="275"/>
      <c r="G1" s="275"/>
    </row>
    <row r="2" spans="1:29" ht="20.100000000000001" customHeight="1" thickBot="1" x14ac:dyDescent="0.25">
      <c r="A2" s="300" t="s">
        <v>20</v>
      </c>
      <c r="B2" s="301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302" t="s">
        <v>55</v>
      </c>
      <c r="F3" s="303"/>
      <c r="G3" s="303"/>
      <c r="H3" s="303"/>
      <c r="I3" s="30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305"/>
      <c r="F4" s="306"/>
      <c r="G4" s="306"/>
      <c r="H4" s="306"/>
      <c r="I4" s="30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297" t="s">
        <v>28</v>
      </c>
      <c r="B7" s="298"/>
      <c r="C7" s="298"/>
      <c r="D7" s="298"/>
      <c r="E7" s="298"/>
      <c r="F7" s="298"/>
      <c r="G7" s="298"/>
      <c r="H7" s="298"/>
      <c r="I7" s="299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263" t="s">
        <v>11</v>
      </c>
      <c r="B13" s="264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297" t="s">
        <v>29</v>
      </c>
      <c r="B14" s="298"/>
      <c r="C14" s="298"/>
      <c r="D14" s="298"/>
      <c r="E14" s="298"/>
      <c r="F14" s="298"/>
      <c r="G14" s="298"/>
      <c r="H14" s="298"/>
      <c r="I14" s="299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263" t="s">
        <v>11</v>
      </c>
      <c r="B20" s="264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297" t="s">
        <v>30</v>
      </c>
      <c r="B21" s="298"/>
      <c r="C21" s="298"/>
      <c r="D21" s="298"/>
      <c r="E21" s="298"/>
      <c r="F21" s="298"/>
      <c r="G21" s="298"/>
      <c r="H21" s="298"/>
      <c r="I21" s="299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263" t="s">
        <v>11</v>
      </c>
      <c r="B27" s="264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297" t="s">
        <v>31</v>
      </c>
      <c r="B28" s="298"/>
      <c r="C28" s="298"/>
      <c r="D28" s="298"/>
      <c r="E28" s="298"/>
      <c r="F28" s="298"/>
      <c r="G28" s="298"/>
      <c r="H28" s="298"/>
      <c r="I28" s="299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286" t="s">
        <v>11</v>
      </c>
      <c r="B34" s="287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297" t="s">
        <v>32</v>
      </c>
      <c r="B35" s="298"/>
      <c r="C35" s="298"/>
      <c r="D35" s="298"/>
      <c r="E35" s="298"/>
      <c r="F35" s="298"/>
      <c r="G35" s="298"/>
      <c r="H35" s="298"/>
      <c r="I35" s="299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290" t="s">
        <v>11</v>
      </c>
      <c r="B41" s="287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297" t="s">
        <v>33</v>
      </c>
      <c r="B42" s="298"/>
      <c r="C42" s="298"/>
      <c r="D42" s="298"/>
      <c r="E42" s="298"/>
      <c r="F42" s="298"/>
      <c r="G42" s="298"/>
      <c r="H42" s="298"/>
      <c r="I42" s="299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263" t="s">
        <v>11</v>
      </c>
      <c r="B48" s="264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309" t="s">
        <v>37</v>
      </c>
      <c r="B49" s="310"/>
      <c r="C49" s="310"/>
      <c r="D49" s="310"/>
      <c r="E49" s="310"/>
      <c r="F49" s="310"/>
      <c r="G49" s="310"/>
      <c r="H49" s="310"/>
      <c r="I49" s="311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312" t="s">
        <v>35</v>
      </c>
      <c r="B50" s="313"/>
      <c r="C50" s="313"/>
      <c r="D50" s="313"/>
      <c r="E50" s="313"/>
      <c r="F50" s="313"/>
      <c r="G50" s="313"/>
      <c r="H50" s="313"/>
      <c r="I50" s="314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296" t="s">
        <v>11</v>
      </c>
      <c r="B56" s="264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297" t="s">
        <v>36</v>
      </c>
      <c r="B57" s="298"/>
      <c r="C57" s="298"/>
      <c r="D57" s="298"/>
      <c r="E57" s="298"/>
      <c r="F57" s="298"/>
      <c r="G57" s="298"/>
      <c r="H57" s="298"/>
      <c r="I57" s="299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296" t="s">
        <v>11</v>
      </c>
      <c r="B63" s="264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309" t="s">
        <v>38</v>
      </c>
      <c r="B64" s="310"/>
      <c r="C64" s="310"/>
      <c r="D64" s="310"/>
      <c r="E64" s="310"/>
      <c r="F64" s="310"/>
      <c r="G64" s="310"/>
      <c r="H64" s="310"/>
      <c r="I64" s="311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312" t="s">
        <v>35</v>
      </c>
      <c r="B65" s="313"/>
      <c r="C65" s="313"/>
      <c r="D65" s="313"/>
      <c r="E65" s="313"/>
      <c r="F65" s="313"/>
      <c r="G65" s="313"/>
      <c r="H65" s="313"/>
      <c r="I65" s="314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296" t="s">
        <v>11</v>
      </c>
      <c r="B71" s="264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297" t="s">
        <v>39</v>
      </c>
      <c r="B72" s="298"/>
      <c r="C72" s="298"/>
      <c r="D72" s="298"/>
      <c r="E72" s="298"/>
      <c r="F72" s="298"/>
      <c r="G72" s="298"/>
      <c r="H72" s="298"/>
      <c r="I72" s="299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290" t="s">
        <v>11</v>
      </c>
      <c r="B78" s="287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309" t="s">
        <v>41</v>
      </c>
      <c r="B79" s="310"/>
      <c r="C79" s="310"/>
      <c r="D79" s="310"/>
      <c r="E79" s="310"/>
      <c r="F79" s="310"/>
      <c r="G79" s="310"/>
      <c r="H79" s="310"/>
      <c r="I79" s="311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312" t="s">
        <v>40</v>
      </c>
      <c r="B80" s="313"/>
      <c r="C80" s="313"/>
      <c r="D80" s="313"/>
      <c r="E80" s="313"/>
      <c r="F80" s="313"/>
      <c r="G80" s="313"/>
      <c r="H80" s="313"/>
      <c r="I80" s="314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297" t="s">
        <v>36</v>
      </c>
      <c r="B87" s="298"/>
      <c r="C87" s="298"/>
      <c r="D87" s="298"/>
      <c r="E87" s="298"/>
      <c r="F87" s="298"/>
      <c r="G87" s="298"/>
      <c r="H87" s="298"/>
      <c r="I87" s="299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263" t="s">
        <v>11</v>
      </c>
      <c r="B93" s="264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297" t="s">
        <v>34</v>
      </c>
      <c r="B94" s="298"/>
      <c r="C94" s="298"/>
      <c r="D94" s="298"/>
      <c r="E94" s="298"/>
      <c r="F94" s="298"/>
      <c r="G94" s="298"/>
      <c r="H94" s="298"/>
      <c r="I94" s="299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288" t="s">
        <v>14</v>
      </c>
      <c r="B96" s="289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321" t="s">
        <v>57</v>
      </c>
      <c r="B98" s="321"/>
      <c r="C98" s="321"/>
      <c r="D98" s="321"/>
      <c r="E98" s="321"/>
      <c r="F98" s="321"/>
      <c r="G98" s="321"/>
      <c r="H98" s="267">
        <f>G96</f>
        <v>0</v>
      </c>
      <c r="I98" s="267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320" t="s">
        <v>47</v>
      </c>
      <c r="B99" s="320"/>
      <c r="C99" s="320"/>
      <c r="D99" s="320"/>
      <c r="E99" s="320"/>
      <c r="F99" s="320"/>
      <c r="G99" s="320"/>
      <c r="H99" s="267"/>
      <c r="I99" s="267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320" t="s">
        <v>58</v>
      </c>
      <c r="B100" s="320"/>
      <c r="C100" s="320"/>
      <c r="D100" s="320"/>
      <c r="E100" s="320"/>
      <c r="F100" s="320"/>
      <c r="G100" s="320"/>
      <c r="H100" s="267" t="e">
        <f>(E96/D96)*100</f>
        <v>#DIV/0!</v>
      </c>
      <c r="I100" s="267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320" t="s">
        <v>61</v>
      </c>
      <c r="B101" s="320"/>
      <c r="C101" s="320"/>
      <c r="D101" s="320"/>
      <c r="E101" s="320"/>
      <c r="F101" s="320"/>
      <c r="G101" s="320"/>
      <c r="H101" s="267" t="e">
        <f>(F96/D96)*100</f>
        <v>#DIV/0!</v>
      </c>
      <c r="I101" s="267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321" t="s">
        <v>52</v>
      </c>
      <c r="B102" s="321"/>
      <c r="C102" s="321"/>
      <c r="D102" s="321"/>
      <c r="E102" s="321"/>
      <c r="F102" s="321"/>
      <c r="G102" s="321"/>
      <c r="H102" s="262" t="e">
        <f>H96*100/D96</f>
        <v>#DIV/0!</v>
      </c>
      <c r="I102" s="262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321" t="s">
        <v>49</v>
      </c>
      <c r="B103" s="321"/>
      <c r="C103" s="321"/>
      <c r="D103" s="321"/>
      <c r="E103" s="321"/>
      <c r="F103" s="321"/>
      <c r="G103" s="321"/>
      <c r="H103" s="262" t="e">
        <f>I96/D96*100</f>
        <v>#DIV/0!</v>
      </c>
      <c r="I103" s="262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97:L97"/>
    <mergeCell ref="A48:B48"/>
    <mergeCell ref="A56:B56"/>
    <mergeCell ref="A63:B63"/>
    <mergeCell ref="A71:B71"/>
    <mergeCell ref="A78:B78"/>
    <mergeCell ref="A57:I57"/>
    <mergeCell ref="A79:I79"/>
    <mergeCell ref="A80:I80"/>
    <mergeCell ref="A87:I87"/>
    <mergeCell ref="A94:I94"/>
    <mergeCell ref="A96:B96"/>
    <mergeCell ref="E3:I4"/>
    <mergeCell ref="A13:B13"/>
    <mergeCell ref="A20:B20"/>
    <mergeCell ref="A102:G102"/>
    <mergeCell ref="A103:G103"/>
    <mergeCell ref="H99:I99"/>
    <mergeCell ref="H100:I100"/>
    <mergeCell ref="H101:I101"/>
    <mergeCell ref="H102:I102"/>
    <mergeCell ref="A72:I72"/>
    <mergeCell ref="A35:I35"/>
    <mergeCell ref="A27:B27"/>
    <mergeCell ref="A34:B34"/>
    <mergeCell ref="A41:B41"/>
    <mergeCell ref="A93:B93"/>
    <mergeCell ref="H103:I103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A7:I7"/>
    <mergeCell ref="A98:G98"/>
    <mergeCell ref="H98:I98"/>
    <mergeCell ref="A14:I14"/>
    <mergeCell ref="A21:I21"/>
    <mergeCell ref="A28:I28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G229"/>
  <sheetViews>
    <sheetView tabSelected="1" view="pageBreakPreview" zoomScaleNormal="100" zoomScaleSheetLayoutView="100" workbookViewId="0">
      <selection activeCell="B35" sqref="B35"/>
    </sheetView>
  </sheetViews>
  <sheetFormatPr defaultRowHeight="15" x14ac:dyDescent="0.2"/>
  <cols>
    <col min="1" max="1" width="6.7109375" style="1" customWidth="1"/>
    <col min="2" max="2" width="48.42578125" style="2" customWidth="1"/>
    <col min="3" max="3" width="48.42578125" style="2" hidden="1" customWidth="1"/>
    <col min="4" max="4" width="12.42578125" style="3" customWidth="1"/>
    <col min="5" max="6" width="3.7109375" style="2" customWidth="1"/>
    <col min="7" max="7" width="10.42578125" style="2" customWidth="1"/>
    <col min="8" max="8" width="4.28515625" style="2" customWidth="1"/>
    <col min="9" max="9" width="3.7109375" style="2" customWidth="1"/>
    <col min="10" max="10" width="4.85546875" style="2" customWidth="1"/>
    <col min="11" max="11" width="5.28515625" style="2" customWidth="1"/>
    <col min="12" max="12" width="4.42578125" style="2" customWidth="1"/>
    <col min="13" max="13" width="4.7109375" style="2" customWidth="1"/>
    <col min="14" max="15" width="3.7109375" style="2" customWidth="1"/>
    <col min="16" max="16" width="4.7109375" style="2" customWidth="1"/>
    <col min="17" max="19" width="4.42578125" style="2" customWidth="1"/>
    <col min="20" max="20" width="4.5703125" style="2" customWidth="1"/>
    <col min="21" max="21" width="4.42578125" style="2" customWidth="1"/>
    <col min="22" max="22" width="6" style="2" customWidth="1"/>
    <col min="23" max="24" width="3.7109375" style="2" hidden="1" customWidth="1"/>
    <col min="25" max="25" width="4.28515625" style="2" hidden="1" customWidth="1"/>
    <col min="26" max="26" width="3.7109375" style="2" hidden="1" customWidth="1"/>
    <col min="27" max="27" width="4.5703125" style="2" customWidth="1"/>
    <col min="28" max="16384" width="9.140625" style="2"/>
  </cols>
  <sheetData>
    <row r="1" spans="1:27" x14ac:dyDescent="0.2">
      <c r="A1" s="173"/>
      <c r="B1" s="145"/>
      <c r="C1" s="145"/>
      <c r="D1" s="17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343" t="s">
        <v>85</v>
      </c>
      <c r="T1" s="343"/>
      <c r="U1" s="343"/>
      <c r="V1" s="343"/>
      <c r="W1" s="343"/>
      <c r="X1" s="343"/>
      <c r="Y1" s="343"/>
      <c r="Z1" s="343"/>
      <c r="AA1" s="145"/>
    </row>
    <row r="2" spans="1:27" x14ac:dyDescent="0.2">
      <c r="A2" s="324" t="s">
        <v>68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145"/>
    </row>
    <row r="3" spans="1:27" x14ac:dyDescent="0.2">
      <c r="A3" s="325" t="s">
        <v>97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145"/>
    </row>
    <row r="4" spans="1:27" x14ac:dyDescent="0.2">
      <c r="A4" s="325" t="s">
        <v>67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145"/>
    </row>
    <row r="5" spans="1:27" x14ac:dyDescent="0.2">
      <c r="A5" s="325" t="s">
        <v>64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145"/>
    </row>
    <row r="6" spans="1:27" x14ac:dyDescent="0.2">
      <c r="A6" s="327" t="s">
        <v>65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145"/>
    </row>
    <row r="7" spans="1:27" x14ac:dyDescent="0.2">
      <c r="A7" s="325" t="s">
        <v>66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145"/>
    </row>
    <row r="8" spans="1:27" x14ac:dyDescent="0.2">
      <c r="A8" s="326" t="s">
        <v>98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145"/>
    </row>
    <row r="9" spans="1:27" ht="15.75" thickBot="1" x14ac:dyDescent="0.25">
      <c r="A9" s="327" t="s">
        <v>63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145"/>
    </row>
    <row r="10" spans="1:27" ht="16.5" thickTop="1" thickBot="1" x14ac:dyDescent="0.25">
      <c r="A10" s="173"/>
      <c r="B10" s="145"/>
      <c r="C10" s="145"/>
      <c r="D10" s="174"/>
      <c r="E10" s="145"/>
      <c r="F10" s="175"/>
      <c r="G10" s="328" t="s">
        <v>3</v>
      </c>
      <c r="H10" s="329"/>
      <c r="I10" s="329"/>
      <c r="J10" s="329"/>
      <c r="K10" s="329"/>
      <c r="L10" s="329"/>
      <c r="M10" s="329"/>
      <c r="N10" s="330"/>
      <c r="O10" s="334" t="s">
        <v>0</v>
      </c>
      <c r="P10" s="335"/>
      <c r="Q10" s="335"/>
      <c r="R10" s="335"/>
      <c r="S10" s="334" t="s">
        <v>1</v>
      </c>
      <c r="T10" s="335"/>
      <c r="U10" s="335"/>
      <c r="V10" s="335"/>
      <c r="W10" s="334" t="s">
        <v>2</v>
      </c>
      <c r="X10" s="335"/>
      <c r="Y10" s="335"/>
      <c r="Z10" s="335"/>
      <c r="AA10" s="145"/>
    </row>
    <row r="11" spans="1:27" ht="16.5" thickTop="1" thickBot="1" x14ac:dyDescent="0.25">
      <c r="A11" s="173"/>
      <c r="B11" s="145"/>
      <c r="C11" s="145"/>
      <c r="D11" s="174"/>
      <c r="E11" s="145"/>
      <c r="F11" s="175"/>
      <c r="G11" s="331"/>
      <c r="H11" s="332"/>
      <c r="I11" s="332"/>
      <c r="J11" s="332"/>
      <c r="K11" s="332"/>
      <c r="L11" s="332"/>
      <c r="M11" s="332"/>
      <c r="N11" s="333"/>
      <c r="O11" s="176" t="s">
        <v>4</v>
      </c>
      <c r="P11" s="176"/>
      <c r="Q11" s="176" t="s">
        <v>5</v>
      </c>
      <c r="R11" s="176"/>
      <c r="S11" s="176" t="s">
        <v>6</v>
      </c>
      <c r="T11" s="176"/>
      <c r="U11" s="176" t="s">
        <v>7</v>
      </c>
      <c r="V11" s="176"/>
      <c r="W11" s="177" t="s">
        <v>8</v>
      </c>
      <c r="X11" s="177"/>
      <c r="Y11" s="334" t="s">
        <v>9</v>
      </c>
      <c r="Z11" s="340"/>
      <c r="AA11" s="145"/>
    </row>
    <row r="12" spans="1:27" s="76" customFormat="1" ht="160.5" thickTop="1" thickBot="1" x14ac:dyDescent="0.25">
      <c r="A12" s="178" t="s">
        <v>10</v>
      </c>
      <c r="B12" s="179" t="s">
        <v>21</v>
      </c>
      <c r="C12" s="179"/>
      <c r="D12" s="180" t="s">
        <v>56</v>
      </c>
      <c r="E12" s="181" t="s">
        <v>43</v>
      </c>
      <c r="F12" s="181" t="s">
        <v>44</v>
      </c>
      <c r="G12" s="181" t="s">
        <v>11</v>
      </c>
      <c r="H12" s="182" t="s">
        <v>23</v>
      </c>
      <c r="I12" s="183" t="s">
        <v>24</v>
      </c>
      <c r="J12" s="183" t="s">
        <v>25</v>
      </c>
      <c r="K12" s="183" t="s">
        <v>26</v>
      </c>
      <c r="L12" s="183" t="s">
        <v>27</v>
      </c>
      <c r="M12" s="181" t="s">
        <v>51</v>
      </c>
      <c r="N12" s="184" t="s">
        <v>50</v>
      </c>
      <c r="O12" s="182" t="s">
        <v>12</v>
      </c>
      <c r="P12" s="185" t="s">
        <v>18</v>
      </c>
      <c r="Q12" s="182" t="s">
        <v>12</v>
      </c>
      <c r="R12" s="185" t="s">
        <v>18</v>
      </c>
      <c r="S12" s="182" t="s">
        <v>12</v>
      </c>
      <c r="T12" s="185" t="s">
        <v>18</v>
      </c>
      <c r="U12" s="182" t="s">
        <v>12</v>
      </c>
      <c r="V12" s="185" t="s">
        <v>18</v>
      </c>
      <c r="W12" s="182" t="s">
        <v>12</v>
      </c>
      <c r="X12" s="186" t="s">
        <v>18</v>
      </c>
      <c r="Y12" s="187" t="s">
        <v>12</v>
      </c>
      <c r="Z12" s="186" t="s">
        <v>18</v>
      </c>
      <c r="AA12" s="248"/>
    </row>
    <row r="13" spans="1:27" s="72" customFormat="1" ht="16.5" thickTop="1" thickBot="1" x14ac:dyDescent="0.25">
      <c r="A13" s="188">
        <v>1</v>
      </c>
      <c r="B13" s="188">
        <v>2</v>
      </c>
      <c r="C13" s="188"/>
      <c r="D13" s="188">
        <v>3</v>
      </c>
      <c r="E13" s="188">
        <v>5</v>
      </c>
      <c r="F13" s="188">
        <v>6</v>
      </c>
      <c r="G13" s="188">
        <v>7</v>
      </c>
      <c r="H13" s="188">
        <v>8</v>
      </c>
      <c r="I13" s="188">
        <v>9</v>
      </c>
      <c r="J13" s="188">
        <v>10</v>
      </c>
      <c r="K13" s="188">
        <v>11</v>
      </c>
      <c r="L13" s="188">
        <v>12</v>
      </c>
      <c r="M13" s="188">
        <v>13</v>
      </c>
      <c r="N13" s="188">
        <v>14</v>
      </c>
      <c r="O13" s="189">
        <v>15</v>
      </c>
      <c r="P13" s="190">
        <v>16</v>
      </c>
      <c r="Q13" s="189">
        <v>17</v>
      </c>
      <c r="R13" s="190">
        <v>18</v>
      </c>
      <c r="S13" s="189">
        <v>19</v>
      </c>
      <c r="T13" s="190">
        <v>20</v>
      </c>
      <c r="U13" s="189">
        <v>21</v>
      </c>
      <c r="V13" s="190">
        <v>22</v>
      </c>
      <c r="W13" s="189">
        <v>23</v>
      </c>
      <c r="X13" s="190">
        <v>24</v>
      </c>
      <c r="Y13" s="189">
        <v>25</v>
      </c>
      <c r="Z13" s="190">
        <v>26</v>
      </c>
      <c r="AA13" s="249"/>
    </row>
    <row r="14" spans="1:27" s="77" customFormat="1" ht="15.75" thickTop="1" thickBot="1" x14ac:dyDescent="0.25">
      <c r="A14" s="336" t="s">
        <v>78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250"/>
    </row>
    <row r="15" spans="1:27" s="161" customFormat="1" ht="15.75" thickTop="1" x14ac:dyDescent="0.2">
      <c r="A15" s="191">
        <v>1</v>
      </c>
      <c r="B15" s="192" t="s">
        <v>94</v>
      </c>
      <c r="C15" s="192" t="s">
        <v>117</v>
      </c>
      <c r="D15" s="193"/>
      <c r="E15" s="194"/>
      <c r="F15" s="195" t="s">
        <v>76</v>
      </c>
      <c r="G15" s="196">
        <f t="shared" ref="G15:G20" si="0">SUM(H15:N15)</f>
        <v>30</v>
      </c>
      <c r="H15" s="197"/>
      <c r="I15" s="198"/>
      <c r="J15" s="199">
        <v>30</v>
      </c>
      <c r="K15" s="198"/>
      <c r="L15" s="198"/>
      <c r="M15" s="198"/>
      <c r="N15" s="198"/>
      <c r="O15" s="197"/>
      <c r="P15" s="200">
        <v>30</v>
      </c>
      <c r="Q15" s="197"/>
      <c r="R15" s="145"/>
      <c r="S15" s="197"/>
      <c r="T15" s="200"/>
      <c r="U15" s="197"/>
      <c r="V15" s="200"/>
      <c r="W15" s="197"/>
      <c r="X15" s="200"/>
      <c r="Y15" s="197"/>
      <c r="Z15" s="200"/>
      <c r="AA15" s="145"/>
    </row>
    <row r="16" spans="1:27" x14ac:dyDescent="0.2">
      <c r="A16" s="201">
        <v>2</v>
      </c>
      <c r="B16" s="202" t="s">
        <v>69</v>
      </c>
      <c r="C16" s="202"/>
      <c r="D16" s="163"/>
      <c r="E16" s="164"/>
      <c r="F16" s="203" t="s">
        <v>76</v>
      </c>
      <c r="G16" s="196">
        <f t="shared" si="0"/>
        <v>30</v>
      </c>
      <c r="H16" s="166"/>
      <c r="I16" s="167"/>
      <c r="J16" s="199"/>
      <c r="K16" s="167"/>
      <c r="L16" s="167"/>
      <c r="M16" s="167">
        <v>30</v>
      </c>
      <c r="N16" s="167"/>
      <c r="O16" s="166"/>
      <c r="P16" s="168">
        <v>30</v>
      </c>
      <c r="Q16" s="166"/>
      <c r="R16" s="168"/>
      <c r="S16" s="166"/>
      <c r="T16" s="168"/>
      <c r="U16" s="166"/>
      <c r="V16" s="168"/>
      <c r="W16" s="166"/>
      <c r="X16" s="168"/>
      <c r="Y16" s="166"/>
      <c r="Z16" s="168"/>
      <c r="AA16" s="145"/>
    </row>
    <row r="17" spans="1:33" x14ac:dyDescent="0.2">
      <c r="A17" s="191">
        <v>3</v>
      </c>
      <c r="B17" s="204" t="s">
        <v>70</v>
      </c>
      <c r="C17" s="204"/>
      <c r="D17" s="205"/>
      <c r="E17" s="206"/>
      <c r="F17" s="207" t="s">
        <v>75</v>
      </c>
      <c r="G17" s="196">
        <f t="shared" si="0"/>
        <v>30</v>
      </c>
      <c r="H17" s="208"/>
      <c r="I17" s="209"/>
      <c r="J17" s="167"/>
      <c r="K17" s="209"/>
      <c r="L17" s="209"/>
      <c r="M17" s="209">
        <v>30</v>
      </c>
      <c r="N17" s="209"/>
      <c r="O17" s="208"/>
      <c r="P17" s="210"/>
      <c r="Q17" s="208"/>
      <c r="R17" s="210">
        <v>30</v>
      </c>
      <c r="S17" s="208"/>
      <c r="T17" s="210"/>
      <c r="U17" s="208"/>
      <c r="V17" s="210"/>
      <c r="W17" s="208"/>
      <c r="X17" s="210"/>
      <c r="Y17" s="208"/>
      <c r="Z17" s="210"/>
      <c r="AA17" s="145"/>
    </row>
    <row r="18" spans="1:33" x14ac:dyDescent="0.2">
      <c r="A18" s="201">
        <v>4</v>
      </c>
      <c r="B18" s="204" t="s">
        <v>71</v>
      </c>
      <c r="C18" s="204"/>
      <c r="D18" s="205"/>
      <c r="E18" s="206"/>
      <c r="F18" s="207" t="s">
        <v>74</v>
      </c>
      <c r="G18" s="196">
        <f t="shared" si="0"/>
        <v>30</v>
      </c>
      <c r="H18" s="208"/>
      <c r="I18" s="209"/>
      <c r="J18" s="167"/>
      <c r="K18" s="209"/>
      <c r="L18" s="209"/>
      <c r="M18" s="209">
        <v>30</v>
      </c>
      <c r="N18" s="209"/>
      <c r="O18" s="208"/>
      <c r="P18" s="210"/>
      <c r="Q18" s="208"/>
      <c r="R18" s="210"/>
      <c r="S18" s="208"/>
      <c r="T18" s="210">
        <v>30</v>
      </c>
      <c r="U18" s="208"/>
      <c r="V18" s="210"/>
      <c r="W18" s="208"/>
      <c r="X18" s="210"/>
      <c r="Y18" s="208"/>
      <c r="Z18" s="210"/>
      <c r="AA18" s="145"/>
    </row>
    <row r="19" spans="1:33" x14ac:dyDescent="0.2">
      <c r="A19" s="191">
        <v>5</v>
      </c>
      <c r="B19" s="204" t="s">
        <v>72</v>
      </c>
      <c r="C19" s="204"/>
      <c r="D19" s="205"/>
      <c r="E19" s="206"/>
      <c r="F19" s="207" t="s">
        <v>77</v>
      </c>
      <c r="G19" s="196">
        <f t="shared" si="0"/>
        <v>30</v>
      </c>
      <c r="H19" s="208"/>
      <c r="I19" s="209"/>
      <c r="J19" s="167"/>
      <c r="K19" s="209"/>
      <c r="L19" s="209"/>
      <c r="M19" s="209">
        <v>30</v>
      </c>
      <c r="N19" s="209"/>
      <c r="O19" s="208"/>
      <c r="P19" s="210"/>
      <c r="Q19" s="208"/>
      <c r="R19" s="210"/>
      <c r="S19" s="208"/>
      <c r="T19" s="210"/>
      <c r="U19" s="208"/>
      <c r="V19" s="210">
        <v>30</v>
      </c>
      <c r="W19" s="208"/>
      <c r="X19" s="210"/>
      <c r="Y19" s="208"/>
      <c r="Z19" s="210"/>
      <c r="AA19" s="145"/>
    </row>
    <row r="20" spans="1:33" ht="15.75" thickBot="1" x14ac:dyDescent="0.25">
      <c r="A20" s="201">
        <v>6</v>
      </c>
      <c r="B20" s="204" t="s">
        <v>73</v>
      </c>
      <c r="C20" s="204" t="s">
        <v>118</v>
      </c>
      <c r="D20" s="205"/>
      <c r="E20" s="206"/>
      <c r="F20" s="207" t="s">
        <v>76</v>
      </c>
      <c r="G20" s="196">
        <f t="shared" si="0"/>
        <v>15</v>
      </c>
      <c r="H20" s="208"/>
      <c r="I20" s="209"/>
      <c r="J20" s="211"/>
      <c r="K20" s="209">
        <v>15</v>
      </c>
      <c r="L20" s="209"/>
      <c r="M20" s="209"/>
      <c r="N20" s="209"/>
      <c r="O20" s="208"/>
      <c r="P20" s="210">
        <v>15</v>
      </c>
      <c r="Q20" s="208"/>
      <c r="R20" s="210"/>
      <c r="S20" s="208"/>
      <c r="T20" s="210"/>
      <c r="U20" s="208"/>
      <c r="V20" s="210"/>
      <c r="W20" s="208"/>
      <c r="X20" s="210"/>
      <c r="Y20" s="208"/>
      <c r="Z20" s="210"/>
      <c r="AA20" s="145"/>
    </row>
    <row r="21" spans="1:33" s="77" customFormat="1" ht="16.5" thickTop="1" thickBot="1" x14ac:dyDescent="0.25">
      <c r="A21" s="322" t="s">
        <v>11</v>
      </c>
      <c r="B21" s="323"/>
      <c r="C21" s="212"/>
      <c r="D21" s="213"/>
      <c r="E21" s="214"/>
      <c r="F21" s="214"/>
      <c r="G21" s="215">
        <f t="shared" ref="G21:Z21" si="1">SUM(G15:G20)</f>
        <v>165</v>
      </c>
      <c r="H21" s="215">
        <f t="shared" si="1"/>
        <v>0</v>
      </c>
      <c r="I21" s="215">
        <f t="shared" si="1"/>
        <v>0</v>
      </c>
      <c r="J21" s="215">
        <f t="shared" si="1"/>
        <v>30</v>
      </c>
      <c r="K21" s="215">
        <f t="shared" si="1"/>
        <v>15</v>
      </c>
      <c r="L21" s="215">
        <f t="shared" si="1"/>
        <v>0</v>
      </c>
      <c r="M21" s="215">
        <f t="shared" si="1"/>
        <v>120</v>
      </c>
      <c r="N21" s="215">
        <f t="shared" si="1"/>
        <v>0</v>
      </c>
      <c r="O21" s="215">
        <f t="shared" si="1"/>
        <v>0</v>
      </c>
      <c r="P21" s="215">
        <f>SUM(P15:P20)</f>
        <v>75</v>
      </c>
      <c r="Q21" s="215">
        <f t="shared" si="1"/>
        <v>0</v>
      </c>
      <c r="R21" s="215">
        <f t="shared" si="1"/>
        <v>30</v>
      </c>
      <c r="S21" s="215">
        <f t="shared" si="1"/>
        <v>0</v>
      </c>
      <c r="T21" s="215">
        <f t="shared" si="1"/>
        <v>30</v>
      </c>
      <c r="U21" s="215">
        <f t="shared" si="1"/>
        <v>0</v>
      </c>
      <c r="V21" s="215">
        <f t="shared" si="1"/>
        <v>30</v>
      </c>
      <c r="W21" s="215">
        <f t="shared" si="1"/>
        <v>0</v>
      </c>
      <c r="X21" s="215">
        <f t="shared" si="1"/>
        <v>0</v>
      </c>
      <c r="Y21" s="215">
        <f t="shared" si="1"/>
        <v>0</v>
      </c>
      <c r="Z21" s="215">
        <f t="shared" si="1"/>
        <v>0</v>
      </c>
      <c r="AA21" s="250"/>
    </row>
    <row r="22" spans="1:33" ht="16.5" thickTop="1" thickBot="1" x14ac:dyDescent="0.25">
      <c r="A22" s="336" t="s">
        <v>93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145"/>
    </row>
    <row r="23" spans="1:33" ht="16.5" thickTop="1" thickBot="1" x14ac:dyDescent="0.25">
      <c r="A23" s="201">
        <v>7</v>
      </c>
      <c r="B23" s="218" t="s">
        <v>99</v>
      </c>
      <c r="C23" s="218" t="s">
        <v>119</v>
      </c>
      <c r="D23" s="219"/>
      <c r="E23" s="220"/>
      <c r="F23" s="220" t="s">
        <v>74</v>
      </c>
      <c r="G23" s="221">
        <f>SUM(H23:N23)</f>
        <v>30</v>
      </c>
      <c r="H23" s="222"/>
      <c r="I23" s="223"/>
      <c r="J23" s="223">
        <v>30</v>
      </c>
      <c r="K23" s="223"/>
      <c r="L23" s="223"/>
      <c r="M23" s="223"/>
      <c r="N23" s="223"/>
      <c r="O23" s="222"/>
      <c r="Q23" s="222"/>
      <c r="R23" s="224"/>
      <c r="S23" s="222"/>
      <c r="T23" s="224">
        <v>30</v>
      </c>
      <c r="U23" s="222"/>
      <c r="V23" s="224"/>
      <c r="W23" s="222"/>
      <c r="X23" s="224"/>
      <c r="Y23" s="222"/>
      <c r="Z23" s="224"/>
      <c r="AA23" s="145"/>
    </row>
    <row r="24" spans="1:33" ht="16.5" thickTop="1" thickBot="1" x14ac:dyDescent="0.25">
      <c r="A24" s="201">
        <v>8</v>
      </c>
      <c r="B24" s="225" t="s">
        <v>79</v>
      </c>
      <c r="C24" s="225" t="s">
        <v>119</v>
      </c>
      <c r="D24" s="163"/>
      <c r="E24" s="164"/>
      <c r="F24" s="164" t="s">
        <v>76</v>
      </c>
      <c r="G24" s="221">
        <f>SUM(I24:N24)</f>
        <v>15</v>
      </c>
      <c r="I24" s="167"/>
      <c r="J24" s="166">
        <v>15</v>
      </c>
      <c r="K24" s="167"/>
      <c r="L24" s="167"/>
      <c r="M24" s="167"/>
      <c r="N24" s="167"/>
      <c r="P24" s="166">
        <v>15</v>
      </c>
      <c r="Q24" s="166"/>
      <c r="R24" s="168"/>
      <c r="S24" s="166"/>
      <c r="T24" s="168"/>
      <c r="U24" s="166"/>
      <c r="V24" s="168"/>
      <c r="W24" s="166"/>
      <c r="X24" s="168"/>
      <c r="Y24" s="166"/>
      <c r="Z24" s="168"/>
      <c r="AA24" s="145"/>
    </row>
    <row r="25" spans="1:33" ht="16.5" thickTop="1" thickBot="1" x14ac:dyDescent="0.25">
      <c r="A25" s="201">
        <v>9</v>
      </c>
      <c r="B25" s="226" t="s">
        <v>90</v>
      </c>
      <c r="C25" s="226" t="s">
        <v>115</v>
      </c>
      <c r="D25" s="163"/>
      <c r="E25" s="164"/>
      <c r="F25" s="164" t="s">
        <v>74</v>
      </c>
      <c r="G25" s="221">
        <v>15</v>
      </c>
      <c r="H25" s="166"/>
      <c r="I25" s="167"/>
      <c r="J25" s="199">
        <v>15</v>
      </c>
      <c r="K25" s="167"/>
      <c r="L25" s="167"/>
      <c r="M25" s="167"/>
      <c r="N25" s="167"/>
      <c r="O25" s="166"/>
      <c r="P25" s="168"/>
      <c r="Q25" s="166"/>
      <c r="R25" s="168">
        <v>15</v>
      </c>
      <c r="S25" s="166"/>
      <c r="T25" s="168"/>
      <c r="U25" s="166"/>
      <c r="V25" s="168"/>
      <c r="W25" s="166"/>
      <c r="X25" s="168"/>
      <c r="Y25" s="166"/>
      <c r="Z25" s="168"/>
      <c r="AA25" s="145"/>
    </row>
    <row r="26" spans="1:33" ht="16.5" thickTop="1" thickBot="1" x14ac:dyDescent="0.25">
      <c r="A26" s="201">
        <v>10</v>
      </c>
      <c r="B26" s="225" t="s">
        <v>137</v>
      </c>
      <c r="C26" s="225" t="s">
        <v>107</v>
      </c>
      <c r="D26" s="163"/>
      <c r="E26" s="164"/>
      <c r="F26" s="203" t="s">
        <v>76</v>
      </c>
      <c r="G26" s="221">
        <f t="shared" ref="G26:G29" si="2">SUM(H26:N26)</f>
        <v>30</v>
      </c>
      <c r="H26" s="166">
        <v>30</v>
      </c>
      <c r="I26" s="167"/>
      <c r="J26" s="199"/>
      <c r="K26" s="167"/>
      <c r="L26" s="167"/>
      <c r="M26" s="167"/>
      <c r="N26" s="167"/>
      <c r="O26" s="166">
        <v>30</v>
      </c>
      <c r="P26" s="168"/>
      <c r="Q26" s="166"/>
      <c r="R26" s="168"/>
      <c r="T26" s="168"/>
      <c r="U26" s="166"/>
      <c r="V26" s="168"/>
      <c r="W26" s="166"/>
      <c r="X26" s="168"/>
      <c r="Y26" s="166"/>
      <c r="Z26" s="168"/>
      <c r="AA26" s="145"/>
    </row>
    <row r="27" spans="1:33" ht="16.5" thickTop="1" thickBot="1" x14ac:dyDescent="0.25">
      <c r="A27" s="201">
        <v>11</v>
      </c>
      <c r="B27" s="227" t="s">
        <v>95</v>
      </c>
      <c r="C27" s="227" t="s">
        <v>116</v>
      </c>
      <c r="D27" s="228"/>
      <c r="E27" s="229" t="s">
        <v>75</v>
      </c>
      <c r="F27" s="229"/>
      <c r="G27" s="221">
        <v>15</v>
      </c>
      <c r="H27" s="167">
        <v>15</v>
      </c>
      <c r="I27" s="167"/>
      <c r="J27" s="167"/>
      <c r="K27" s="167"/>
      <c r="L27" s="167"/>
      <c r="M27" s="167"/>
      <c r="N27" s="167"/>
      <c r="O27" s="167"/>
      <c r="P27" s="167"/>
      <c r="Q27" s="167">
        <v>15</v>
      </c>
      <c r="R27" s="167"/>
      <c r="S27" s="167"/>
      <c r="T27" s="167"/>
      <c r="U27" s="167"/>
      <c r="V27" s="167"/>
      <c r="W27" s="167"/>
      <c r="X27" s="167"/>
      <c r="Y27" s="167"/>
      <c r="Z27" s="167"/>
      <c r="AA27" s="145"/>
    </row>
    <row r="28" spans="1:33" s="161" customFormat="1" ht="31.5" thickTop="1" thickBot="1" x14ac:dyDescent="0.25">
      <c r="A28" s="201">
        <v>12</v>
      </c>
      <c r="B28" s="227" t="s">
        <v>100</v>
      </c>
      <c r="C28" s="227" t="s">
        <v>110</v>
      </c>
      <c r="D28" s="228"/>
      <c r="E28" s="229"/>
      <c r="F28" s="229" t="s">
        <v>77</v>
      </c>
      <c r="G28" s="221">
        <v>30</v>
      </c>
      <c r="H28" s="167"/>
      <c r="I28" s="167"/>
      <c r="J28" s="167">
        <v>30</v>
      </c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>
        <v>30</v>
      </c>
      <c r="W28" s="167"/>
      <c r="X28" s="167"/>
      <c r="Y28" s="167"/>
      <c r="Z28" s="167"/>
      <c r="AA28" s="145"/>
    </row>
    <row r="29" spans="1:33" ht="15.75" thickTop="1" x14ac:dyDescent="0.2">
      <c r="A29" s="201">
        <v>13</v>
      </c>
      <c r="B29" s="227" t="s">
        <v>96</v>
      </c>
      <c r="C29" s="227" t="s">
        <v>115</v>
      </c>
      <c r="D29" s="228"/>
      <c r="E29" s="229"/>
      <c r="F29" s="229" t="s">
        <v>75</v>
      </c>
      <c r="G29" s="221">
        <f t="shared" si="2"/>
        <v>15</v>
      </c>
      <c r="H29" s="167">
        <v>15</v>
      </c>
      <c r="I29" s="167"/>
      <c r="J29" s="167"/>
      <c r="K29" s="167"/>
      <c r="L29" s="167"/>
      <c r="M29" s="167"/>
      <c r="N29" s="167"/>
      <c r="O29" s="167"/>
      <c r="P29" s="167"/>
      <c r="Q29" s="167">
        <v>15</v>
      </c>
      <c r="R29" s="167"/>
      <c r="S29" s="167"/>
      <c r="T29" s="167"/>
      <c r="U29" s="167"/>
      <c r="V29" s="167"/>
      <c r="W29" s="167"/>
      <c r="X29" s="167"/>
      <c r="Y29" s="167"/>
      <c r="Z29" s="167"/>
      <c r="AA29" s="145"/>
    </row>
    <row r="30" spans="1:33" s="77" customFormat="1" ht="15.75" thickBot="1" x14ac:dyDescent="0.25">
      <c r="A30" s="341" t="s">
        <v>11</v>
      </c>
      <c r="B30" s="342"/>
      <c r="C30" s="231"/>
      <c r="D30" s="232"/>
      <c r="E30" s="230"/>
      <c r="F30" s="230"/>
      <c r="G30" s="230">
        <f t="shared" ref="G30:Z30" si="3">SUM(G23:G29)</f>
        <v>150</v>
      </c>
      <c r="H30" s="230">
        <f t="shared" si="3"/>
        <v>60</v>
      </c>
      <c r="I30" s="230">
        <f t="shared" si="3"/>
        <v>0</v>
      </c>
      <c r="J30" s="230">
        <f t="shared" si="3"/>
        <v>90</v>
      </c>
      <c r="K30" s="230">
        <f t="shared" si="3"/>
        <v>0</v>
      </c>
      <c r="L30" s="230">
        <f t="shared" si="3"/>
        <v>0</v>
      </c>
      <c r="M30" s="230">
        <f t="shared" si="3"/>
        <v>0</v>
      </c>
      <c r="N30" s="230">
        <f t="shared" si="3"/>
        <v>0</v>
      </c>
      <c r="O30" s="230">
        <f t="shared" si="3"/>
        <v>30</v>
      </c>
      <c r="P30" s="230">
        <f t="shared" si="3"/>
        <v>15</v>
      </c>
      <c r="Q30" s="230">
        <f t="shared" si="3"/>
        <v>30</v>
      </c>
      <c r="R30" s="230">
        <f t="shared" si="3"/>
        <v>15</v>
      </c>
      <c r="S30" s="230">
        <f t="shared" si="3"/>
        <v>0</v>
      </c>
      <c r="T30" s="233">
        <f>SUM(T23:T29)</f>
        <v>30</v>
      </c>
      <c r="U30" s="230">
        <f t="shared" si="3"/>
        <v>0</v>
      </c>
      <c r="V30" s="230">
        <f t="shared" si="3"/>
        <v>30</v>
      </c>
      <c r="W30" s="230">
        <f t="shared" si="3"/>
        <v>0</v>
      </c>
      <c r="X30" s="230">
        <f t="shared" si="3"/>
        <v>0</v>
      </c>
      <c r="Y30" s="230">
        <f t="shared" si="3"/>
        <v>0</v>
      </c>
      <c r="Z30" s="230">
        <f t="shared" si="3"/>
        <v>0</v>
      </c>
      <c r="AA30" s="250"/>
    </row>
    <row r="31" spans="1:33" ht="16.5" thickTop="1" thickBot="1" x14ac:dyDescent="0.25">
      <c r="A31" s="336" t="s">
        <v>80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145"/>
      <c r="AB31" s="77"/>
      <c r="AC31" s="77"/>
      <c r="AD31" s="77"/>
      <c r="AE31" s="77"/>
      <c r="AF31" s="77"/>
      <c r="AG31" s="77"/>
    </row>
    <row r="32" spans="1:33" ht="31.5" thickTop="1" thickBot="1" x14ac:dyDescent="0.25">
      <c r="A32" s="167">
        <v>14</v>
      </c>
      <c r="B32" s="227" t="s">
        <v>101</v>
      </c>
      <c r="C32" s="235" t="s">
        <v>106</v>
      </c>
      <c r="D32" s="228"/>
      <c r="E32" s="229" t="s">
        <v>76</v>
      </c>
      <c r="F32" s="229"/>
      <c r="G32" s="221">
        <f>SUM(H32:N32)</f>
        <v>15</v>
      </c>
      <c r="H32" s="167">
        <v>15</v>
      </c>
      <c r="I32" s="167"/>
      <c r="J32" s="167"/>
      <c r="K32" s="167"/>
      <c r="L32" s="167"/>
      <c r="M32" s="167"/>
      <c r="N32" s="167"/>
      <c r="O32" s="167">
        <v>15</v>
      </c>
      <c r="P32" s="236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45"/>
    </row>
    <row r="33" spans="1:27" ht="16.5" thickTop="1" thickBot="1" x14ac:dyDescent="0.25">
      <c r="A33" s="167">
        <v>15</v>
      </c>
      <c r="B33" s="235" t="s">
        <v>103</v>
      </c>
      <c r="C33" s="235" t="s">
        <v>104</v>
      </c>
      <c r="D33" s="228"/>
      <c r="E33" s="229" t="s">
        <v>76</v>
      </c>
      <c r="F33" s="229"/>
      <c r="G33" s="221">
        <v>15</v>
      </c>
      <c r="H33" s="167">
        <v>15</v>
      </c>
      <c r="I33" s="167"/>
      <c r="J33" s="167"/>
      <c r="K33" s="167"/>
      <c r="L33" s="167"/>
      <c r="M33" s="167"/>
      <c r="N33" s="167"/>
      <c r="O33" s="167">
        <v>15</v>
      </c>
      <c r="P33" s="236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45"/>
    </row>
    <row r="34" spans="1:27" ht="31.5" thickTop="1" thickBot="1" x14ac:dyDescent="0.25">
      <c r="A34" s="167">
        <v>16</v>
      </c>
      <c r="B34" s="227" t="s">
        <v>86</v>
      </c>
      <c r="C34" s="227" t="s">
        <v>110</v>
      </c>
      <c r="D34" s="228"/>
      <c r="E34" s="229"/>
      <c r="F34" s="229" t="s">
        <v>77</v>
      </c>
      <c r="G34" s="221">
        <v>15</v>
      </c>
      <c r="H34" s="167"/>
      <c r="I34" s="167"/>
      <c r="J34" s="167">
        <v>15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V34" s="167">
        <v>15</v>
      </c>
      <c r="W34" s="167"/>
      <c r="X34" s="167"/>
      <c r="Y34" s="167"/>
      <c r="Z34" s="167"/>
      <c r="AA34" s="145"/>
    </row>
    <row r="35" spans="1:27" s="161" customFormat="1" ht="16.5" thickTop="1" thickBot="1" x14ac:dyDescent="0.25">
      <c r="A35" s="167">
        <v>17</v>
      </c>
      <c r="B35" s="235" t="s">
        <v>82</v>
      </c>
      <c r="C35" s="235" t="s">
        <v>109</v>
      </c>
      <c r="D35" s="228"/>
      <c r="E35" s="229" t="s">
        <v>76</v>
      </c>
      <c r="F35" s="229"/>
      <c r="G35" s="221">
        <v>15</v>
      </c>
      <c r="H35" s="167">
        <v>15</v>
      </c>
      <c r="I35" s="167"/>
      <c r="J35" s="145"/>
      <c r="K35" s="167"/>
      <c r="L35" s="167"/>
      <c r="M35" s="167"/>
      <c r="N35" s="167"/>
      <c r="O35" s="167">
        <v>15</v>
      </c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45"/>
    </row>
    <row r="36" spans="1:27" s="161" customFormat="1" ht="16.5" thickTop="1" thickBot="1" x14ac:dyDescent="0.25">
      <c r="A36" s="167">
        <v>18</v>
      </c>
      <c r="B36" s="235" t="s">
        <v>135</v>
      </c>
      <c r="C36" s="235" t="s">
        <v>110</v>
      </c>
      <c r="D36" s="228"/>
      <c r="E36" s="229"/>
      <c r="F36" s="229" t="s">
        <v>74</v>
      </c>
      <c r="G36" s="221">
        <f t="shared" ref="G36:G41" si="4">SUM(H36:N36)</f>
        <v>30</v>
      </c>
      <c r="H36" s="167"/>
      <c r="I36" s="167"/>
      <c r="J36" s="167">
        <v>30</v>
      </c>
      <c r="K36" s="167"/>
      <c r="L36" s="167"/>
      <c r="M36" s="167"/>
      <c r="N36" s="167"/>
      <c r="O36" s="167"/>
      <c r="P36" s="167"/>
      <c r="Q36" s="167"/>
      <c r="R36" s="145"/>
      <c r="S36" s="167"/>
      <c r="T36" s="167">
        <v>30</v>
      </c>
      <c r="U36" s="167"/>
      <c r="V36" s="167"/>
      <c r="W36" s="167"/>
      <c r="X36" s="167"/>
      <c r="Y36" s="167"/>
      <c r="Z36" s="167"/>
      <c r="AA36" s="145"/>
    </row>
    <row r="37" spans="1:27" s="161" customFormat="1" ht="16.5" thickTop="1" thickBot="1" x14ac:dyDescent="0.25">
      <c r="A37" s="167">
        <v>19</v>
      </c>
      <c r="B37" s="235" t="s">
        <v>122</v>
      </c>
      <c r="C37" s="235" t="s">
        <v>109</v>
      </c>
      <c r="D37" s="228"/>
      <c r="E37" s="229" t="s">
        <v>75</v>
      </c>
      <c r="F37" s="229"/>
      <c r="G37" s="221">
        <v>15</v>
      </c>
      <c r="H37" s="167">
        <v>15</v>
      </c>
      <c r="I37" s="167"/>
      <c r="J37" s="167"/>
      <c r="K37" s="167"/>
      <c r="L37" s="167"/>
      <c r="M37" s="167"/>
      <c r="N37" s="167"/>
      <c r="O37" s="167"/>
      <c r="P37" s="167"/>
      <c r="Q37" s="167">
        <v>15</v>
      </c>
      <c r="R37" s="167"/>
      <c r="S37" s="167"/>
      <c r="T37" s="167"/>
      <c r="U37" s="167"/>
      <c r="V37" s="167"/>
      <c r="W37" s="167"/>
      <c r="X37" s="167"/>
      <c r="Y37" s="167"/>
      <c r="Z37" s="167"/>
      <c r="AA37" s="145"/>
    </row>
    <row r="38" spans="1:27" s="161" customFormat="1" ht="16.5" thickTop="1" thickBot="1" x14ac:dyDescent="0.25">
      <c r="A38" s="167">
        <v>20</v>
      </c>
      <c r="B38" s="235" t="s">
        <v>121</v>
      </c>
      <c r="C38" s="235" t="s">
        <v>104</v>
      </c>
      <c r="D38" s="228"/>
      <c r="E38" s="229" t="s">
        <v>75</v>
      </c>
      <c r="F38" s="229"/>
      <c r="G38" s="221">
        <v>15</v>
      </c>
      <c r="H38" s="167">
        <v>15</v>
      </c>
      <c r="I38" s="167"/>
      <c r="J38" s="167"/>
      <c r="K38" s="167"/>
      <c r="L38" s="167"/>
      <c r="M38" s="167"/>
      <c r="N38" s="167"/>
      <c r="O38" s="167"/>
      <c r="P38" s="167"/>
      <c r="Q38" s="167">
        <v>15</v>
      </c>
      <c r="R38" s="167"/>
      <c r="S38" s="167"/>
      <c r="T38" s="167"/>
      <c r="U38" s="167"/>
      <c r="V38" s="167"/>
      <c r="W38" s="167"/>
      <c r="X38" s="167"/>
      <c r="Y38" s="167"/>
      <c r="Z38" s="167"/>
      <c r="AA38" s="145"/>
    </row>
    <row r="39" spans="1:27" ht="16.5" thickTop="1" thickBot="1" x14ac:dyDescent="0.25">
      <c r="A39" s="167">
        <v>21</v>
      </c>
      <c r="B39" s="235" t="s">
        <v>91</v>
      </c>
      <c r="C39" s="235" t="s">
        <v>112</v>
      </c>
      <c r="D39" s="228"/>
      <c r="E39" s="229"/>
      <c r="F39" s="229" t="s">
        <v>76</v>
      </c>
      <c r="G39" s="221">
        <f t="shared" si="4"/>
        <v>30</v>
      </c>
      <c r="H39" s="167"/>
      <c r="I39" s="167"/>
      <c r="J39" s="167">
        <v>30</v>
      </c>
      <c r="K39" s="167"/>
      <c r="L39" s="167"/>
      <c r="M39" s="167"/>
      <c r="N39" s="167"/>
      <c r="O39" s="167"/>
      <c r="P39" s="236">
        <v>30</v>
      </c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45"/>
    </row>
    <row r="40" spans="1:27" s="161" customFormat="1" ht="16.5" thickTop="1" thickBot="1" x14ac:dyDescent="0.25">
      <c r="A40" s="167">
        <v>22</v>
      </c>
      <c r="B40" s="227" t="s">
        <v>120</v>
      </c>
      <c r="C40" s="227" t="s">
        <v>104</v>
      </c>
      <c r="D40" s="228"/>
      <c r="E40" s="229"/>
      <c r="F40" s="229" t="s">
        <v>77</v>
      </c>
      <c r="G40" s="221">
        <f t="shared" si="4"/>
        <v>15</v>
      </c>
      <c r="H40" s="167">
        <v>15</v>
      </c>
      <c r="I40" s="167"/>
      <c r="J40" s="167"/>
      <c r="K40" s="167"/>
      <c r="L40" s="167"/>
      <c r="M40" s="167"/>
      <c r="N40" s="167"/>
      <c r="O40" s="145"/>
      <c r="P40" s="167"/>
      <c r="Q40" s="167"/>
      <c r="R40" s="167"/>
      <c r="S40" s="167"/>
      <c r="T40" s="236"/>
      <c r="U40" s="167">
        <v>15</v>
      </c>
      <c r="V40" s="167"/>
      <c r="W40" s="167"/>
      <c r="X40" s="167"/>
      <c r="Y40" s="167"/>
      <c r="Z40" s="167"/>
      <c r="AA40" s="145"/>
    </row>
    <row r="41" spans="1:27" ht="31.5" thickTop="1" thickBot="1" x14ac:dyDescent="0.25">
      <c r="A41" s="167">
        <v>23</v>
      </c>
      <c r="B41" s="227" t="s">
        <v>102</v>
      </c>
      <c r="C41" s="227" t="s">
        <v>108</v>
      </c>
      <c r="D41" s="228"/>
      <c r="E41" s="229" t="s">
        <v>74</v>
      </c>
      <c r="F41" s="229"/>
      <c r="G41" s="221">
        <f t="shared" si="4"/>
        <v>30</v>
      </c>
      <c r="H41" s="167">
        <v>30</v>
      </c>
      <c r="I41" s="167"/>
      <c r="J41" s="167"/>
      <c r="K41" s="167"/>
      <c r="L41" s="167"/>
      <c r="M41" s="167"/>
      <c r="N41" s="167"/>
      <c r="O41" s="167"/>
      <c r="Q41" s="167"/>
      <c r="R41" s="167"/>
      <c r="S41" s="167">
        <v>30</v>
      </c>
      <c r="T41" s="236"/>
      <c r="U41" s="167"/>
      <c r="V41" s="167"/>
      <c r="W41" s="167"/>
      <c r="X41" s="167"/>
      <c r="Y41" s="167"/>
      <c r="Z41" s="167"/>
      <c r="AA41" s="145"/>
    </row>
    <row r="42" spans="1:27" s="161" customFormat="1" ht="31.5" thickTop="1" thickBot="1" x14ac:dyDescent="0.25">
      <c r="A42" s="167">
        <v>24</v>
      </c>
      <c r="B42" s="227" t="s">
        <v>136</v>
      </c>
      <c r="C42" s="235" t="s">
        <v>107</v>
      </c>
      <c r="D42" s="228"/>
      <c r="E42" s="229"/>
      <c r="F42" s="229" t="s">
        <v>74</v>
      </c>
      <c r="G42" s="221">
        <f>SUM(I42:N42)</f>
        <v>30</v>
      </c>
      <c r="H42" s="145"/>
      <c r="I42" s="167"/>
      <c r="J42" s="167">
        <v>30</v>
      </c>
      <c r="K42" s="167"/>
      <c r="L42" s="167"/>
      <c r="M42" s="167"/>
      <c r="N42" s="167"/>
      <c r="O42" s="167"/>
      <c r="P42" s="167"/>
      <c r="Q42" s="167"/>
      <c r="R42" s="167"/>
      <c r="S42" s="145"/>
      <c r="T42" s="167">
        <v>30</v>
      </c>
      <c r="U42" s="167"/>
      <c r="V42" s="167"/>
      <c r="W42" s="167"/>
      <c r="X42" s="167"/>
      <c r="Y42" s="167"/>
      <c r="Z42" s="167"/>
      <c r="AA42" s="145"/>
    </row>
    <row r="43" spans="1:27" ht="31.5" thickTop="1" thickBot="1" x14ac:dyDescent="0.25">
      <c r="A43" s="167">
        <v>25</v>
      </c>
      <c r="B43" s="227" t="s">
        <v>83</v>
      </c>
      <c r="C43" s="227" t="s">
        <v>104</v>
      </c>
      <c r="D43" s="228"/>
      <c r="E43" s="229"/>
      <c r="F43" s="229" t="s">
        <v>77</v>
      </c>
      <c r="G43" s="221">
        <v>15</v>
      </c>
      <c r="H43" s="167"/>
      <c r="I43" s="167"/>
      <c r="J43" s="167">
        <v>15</v>
      </c>
      <c r="K43" s="167"/>
      <c r="L43" s="167"/>
      <c r="M43" s="167"/>
      <c r="N43" s="167"/>
      <c r="O43" s="167"/>
      <c r="P43" s="167"/>
      <c r="Q43" s="167"/>
      <c r="R43" s="167"/>
      <c r="S43" s="167"/>
      <c r="T43" s="236"/>
      <c r="U43" s="167"/>
      <c r="V43" s="167">
        <v>15</v>
      </c>
      <c r="W43" s="167"/>
      <c r="X43" s="167"/>
      <c r="Y43" s="167"/>
      <c r="Z43" s="167"/>
      <c r="AA43" s="145"/>
    </row>
    <row r="44" spans="1:27" ht="15.75" thickTop="1" x14ac:dyDescent="0.2">
      <c r="A44" s="167">
        <v>26</v>
      </c>
      <c r="B44" s="235" t="s">
        <v>111</v>
      </c>
      <c r="C44" s="235" t="s">
        <v>107</v>
      </c>
      <c r="D44" s="228"/>
      <c r="E44" s="229"/>
      <c r="F44" s="229" t="s">
        <v>77</v>
      </c>
      <c r="G44" s="221">
        <v>15</v>
      </c>
      <c r="H44" s="167"/>
      <c r="I44" s="167"/>
      <c r="J44" s="167">
        <v>15</v>
      </c>
      <c r="K44" s="167"/>
      <c r="L44" s="167"/>
      <c r="M44" s="167"/>
      <c r="N44" s="167"/>
      <c r="O44" s="167"/>
      <c r="P44" s="167"/>
      <c r="Q44" s="167"/>
      <c r="R44" s="167"/>
      <c r="S44" s="167"/>
      <c r="T44" s="236"/>
      <c r="U44" s="167"/>
      <c r="V44" s="167">
        <v>15</v>
      </c>
      <c r="W44" s="167"/>
      <c r="X44" s="167"/>
      <c r="Y44" s="167"/>
      <c r="Z44" s="167"/>
      <c r="AA44" s="145"/>
    </row>
    <row r="45" spans="1:27" s="77" customFormat="1" ht="15.75" thickBot="1" x14ac:dyDescent="0.25">
      <c r="A45" s="341" t="s">
        <v>11</v>
      </c>
      <c r="B45" s="342"/>
      <c r="C45" s="231"/>
      <c r="D45" s="232"/>
      <c r="E45" s="230"/>
      <c r="F45" s="230"/>
      <c r="G45" s="230">
        <f>SUM(G32:G44)</f>
        <v>255</v>
      </c>
      <c r="H45" s="230">
        <f t="shared" ref="H45:V45" si="5">SUM(H32:H44)</f>
        <v>120</v>
      </c>
      <c r="I45" s="230">
        <f t="shared" si="5"/>
        <v>0</v>
      </c>
      <c r="J45" s="230">
        <f t="shared" si="5"/>
        <v>135</v>
      </c>
      <c r="K45" s="230">
        <f t="shared" si="5"/>
        <v>0</v>
      </c>
      <c r="L45" s="230">
        <f t="shared" si="5"/>
        <v>0</v>
      </c>
      <c r="M45" s="230">
        <f t="shared" si="5"/>
        <v>0</v>
      </c>
      <c r="N45" s="230">
        <f t="shared" si="5"/>
        <v>0</v>
      </c>
      <c r="O45" s="230">
        <f t="shared" si="5"/>
        <v>45</v>
      </c>
      <c r="P45" s="230">
        <f t="shared" si="5"/>
        <v>30</v>
      </c>
      <c r="Q45" s="230">
        <f t="shared" si="5"/>
        <v>30</v>
      </c>
      <c r="R45" s="230">
        <f t="shared" si="5"/>
        <v>0</v>
      </c>
      <c r="S45" s="230">
        <f t="shared" si="5"/>
        <v>30</v>
      </c>
      <c r="T45" s="230">
        <f t="shared" si="5"/>
        <v>60</v>
      </c>
      <c r="U45" s="230">
        <f t="shared" si="5"/>
        <v>15</v>
      </c>
      <c r="V45" s="230">
        <f t="shared" si="5"/>
        <v>45</v>
      </c>
      <c r="W45" s="230">
        <f t="shared" ref="W45:Z45" si="6">SUM(W40:W44)</f>
        <v>0</v>
      </c>
      <c r="X45" s="230">
        <f t="shared" si="6"/>
        <v>0</v>
      </c>
      <c r="Y45" s="230">
        <f t="shared" si="6"/>
        <v>0</v>
      </c>
      <c r="Z45" s="230">
        <f t="shared" si="6"/>
        <v>0</v>
      </c>
      <c r="AA45" s="250"/>
    </row>
    <row r="46" spans="1:27" ht="16.5" thickTop="1" thickBot="1" x14ac:dyDescent="0.25">
      <c r="A46" s="336" t="s">
        <v>123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145"/>
    </row>
    <row r="47" spans="1:27" ht="30.75" thickTop="1" x14ac:dyDescent="0.2">
      <c r="A47" s="167">
        <v>27</v>
      </c>
      <c r="B47" s="227" t="s">
        <v>125</v>
      </c>
      <c r="C47" s="235"/>
      <c r="D47" s="228"/>
      <c r="E47" s="229"/>
      <c r="F47" s="229" t="s">
        <v>76</v>
      </c>
      <c r="G47" s="230">
        <f>SUM(H47:N47)</f>
        <v>30</v>
      </c>
      <c r="H47" s="167"/>
      <c r="I47" s="167"/>
      <c r="J47" s="167"/>
      <c r="K47" s="167"/>
      <c r="L47" s="167">
        <v>30</v>
      </c>
      <c r="M47" s="167"/>
      <c r="N47" s="167"/>
      <c r="O47" s="167"/>
      <c r="P47" s="167">
        <v>30</v>
      </c>
      <c r="Q47" s="167"/>
      <c r="R47" s="167"/>
      <c r="S47" s="167"/>
      <c r="T47" s="236"/>
      <c r="U47" s="167"/>
      <c r="V47" s="167"/>
      <c r="W47" s="167"/>
      <c r="X47" s="167"/>
      <c r="Y47" s="167"/>
      <c r="Z47" s="167"/>
      <c r="AA47" s="145"/>
    </row>
    <row r="48" spans="1:27" ht="30" x14ac:dyDescent="0.2">
      <c r="A48" s="167">
        <v>28</v>
      </c>
      <c r="B48" s="227" t="s">
        <v>92</v>
      </c>
      <c r="C48" s="227"/>
      <c r="D48" s="228"/>
      <c r="E48" s="229"/>
      <c r="F48" s="229" t="s">
        <v>75</v>
      </c>
      <c r="G48" s="230">
        <f>SUM(H48:N48)</f>
        <v>30</v>
      </c>
      <c r="H48" s="167"/>
      <c r="I48" s="167"/>
      <c r="J48" s="167"/>
      <c r="K48" s="167">
        <v>30</v>
      </c>
      <c r="L48" s="167"/>
      <c r="M48" s="167"/>
      <c r="N48" s="167"/>
      <c r="O48" s="167"/>
      <c r="P48" s="167"/>
      <c r="Q48" s="167"/>
      <c r="R48" s="167">
        <v>30</v>
      </c>
      <c r="S48" s="167"/>
      <c r="T48" s="236"/>
      <c r="U48" s="167"/>
      <c r="V48" s="167"/>
      <c r="W48" s="167"/>
      <c r="X48" s="167"/>
      <c r="Y48" s="167"/>
      <c r="Z48" s="167"/>
      <c r="AA48" s="145"/>
    </row>
    <row r="49" spans="1:27" x14ac:dyDescent="0.2">
      <c r="A49" s="167"/>
      <c r="B49" s="235"/>
      <c r="C49" s="235"/>
      <c r="D49" s="228"/>
      <c r="E49" s="229"/>
      <c r="F49" s="229"/>
      <c r="G49" s="230">
        <f>SUM(H49:N49)</f>
        <v>0</v>
      </c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236"/>
      <c r="U49" s="167"/>
      <c r="V49" s="167"/>
      <c r="W49" s="167"/>
      <c r="X49" s="167"/>
      <c r="Y49" s="167"/>
      <c r="Z49" s="167"/>
      <c r="AA49" s="145"/>
    </row>
    <row r="50" spans="1:27" x14ac:dyDescent="0.2">
      <c r="A50" s="167"/>
      <c r="B50" s="235"/>
      <c r="C50" s="235"/>
      <c r="D50" s="228"/>
      <c r="E50" s="229"/>
      <c r="F50" s="229"/>
      <c r="G50" s="230">
        <f>SUM(H50:N50)</f>
        <v>0</v>
      </c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236"/>
      <c r="U50" s="167"/>
      <c r="V50" s="167"/>
      <c r="W50" s="167"/>
      <c r="X50" s="167"/>
      <c r="Y50" s="167"/>
      <c r="Z50" s="167"/>
      <c r="AA50" s="145"/>
    </row>
    <row r="51" spans="1:27" x14ac:dyDescent="0.2">
      <c r="A51" s="167"/>
      <c r="B51" s="235"/>
      <c r="C51" s="235"/>
      <c r="D51" s="228"/>
      <c r="E51" s="229"/>
      <c r="F51" s="229"/>
      <c r="G51" s="230">
        <f>SUM(H51:N51)</f>
        <v>0</v>
      </c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236"/>
      <c r="U51" s="167"/>
      <c r="V51" s="167"/>
      <c r="W51" s="167"/>
      <c r="X51" s="167"/>
      <c r="Y51" s="167"/>
      <c r="Z51" s="167"/>
      <c r="AA51" s="145"/>
    </row>
    <row r="52" spans="1:27" s="77" customFormat="1" ht="15.75" thickBot="1" x14ac:dyDescent="0.25">
      <c r="A52" s="338" t="s">
        <v>11</v>
      </c>
      <c r="B52" s="339"/>
      <c r="C52" s="173"/>
      <c r="D52" s="237"/>
      <c r="E52" s="238"/>
      <c r="F52" s="238"/>
      <c r="G52" s="239">
        <f>SUM(G47:G51)</f>
        <v>60</v>
      </c>
      <c r="H52" s="239">
        <f t="shared" ref="H52:V52" si="7">SUM(H47:H51)</f>
        <v>0</v>
      </c>
      <c r="I52" s="239">
        <f t="shared" si="7"/>
        <v>0</v>
      </c>
      <c r="J52" s="239">
        <f t="shared" si="7"/>
        <v>0</v>
      </c>
      <c r="K52" s="239">
        <f t="shared" si="7"/>
        <v>30</v>
      </c>
      <c r="L52" s="239">
        <f t="shared" si="7"/>
        <v>30</v>
      </c>
      <c r="M52" s="239">
        <f t="shared" si="7"/>
        <v>0</v>
      </c>
      <c r="N52" s="239">
        <f t="shared" si="7"/>
        <v>0</v>
      </c>
      <c r="O52" s="239">
        <f t="shared" si="7"/>
        <v>0</v>
      </c>
      <c r="P52" s="239">
        <f t="shared" si="7"/>
        <v>30</v>
      </c>
      <c r="Q52" s="239">
        <f t="shared" si="7"/>
        <v>0</v>
      </c>
      <c r="R52" s="239">
        <f t="shared" si="7"/>
        <v>30</v>
      </c>
      <c r="S52" s="239">
        <f t="shared" si="7"/>
        <v>0</v>
      </c>
      <c r="T52" s="239">
        <f t="shared" si="7"/>
        <v>0</v>
      </c>
      <c r="U52" s="239">
        <f t="shared" si="7"/>
        <v>0</v>
      </c>
      <c r="V52" s="239">
        <f t="shared" si="7"/>
        <v>0</v>
      </c>
      <c r="W52" s="240">
        <f t="shared" ref="W52:Z52" si="8">SUM(W47:W51)</f>
        <v>0</v>
      </c>
      <c r="X52" s="241">
        <f t="shared" si="8"/>
        <v>0</v>
      </c>
      <c r="Y52" s="240">
        <f t="shared" si="8"/>
        <v>0</v>
      </c>
      <c r="Z52" s="241">
        <f t="shared" si="8"/>
        <v>0</v>
      </c>
      <c r="AA52" s="250"/>
    </row>
    <row r="53" spans="1:27" s="77" customFormat="1" ht="15.75" thickTop="1" thickBot="1" x14ac:dyDescent="0.25">
      <c r="A53" s="336" t="s">
        <v>124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250"/>
    </row>
    <row r="54" spans="1:27" ht="15.75" thickTop="1" x14ac:dyDescent="0.2">
      <c r="A54" s="191">
        <v>29</v>
      </c>
      <c r="B54" s="242" t="s">
        <v>81</v>
      </c>
      <c r="C54" s="242"/>
      <c r="D54" s="193"/>
      <c r="E54" s="194"/>
      <c r="F54" s="194" t="s">
        <v>75</v>
      </c>
      <c r="G54" s="196">
        <f>SUM(H54:N54)</f>
        <v>30</v>
      </c>
      <c r="H54" s="197"/>
      <c r="I54" s="198"/>
      <c r="J54" s="198">
        <v>30</v>
      </c>
      <c r="K54" s="198"/>
      <c r="L54" s="198"/>
      <c r="M54" s="198"/>
      <c r="N54" s="198"/>
      <c r="O54" s="197"/>
      <c r="Q54" s="197"/>
      <c r="R54" s="200">
        <v>30</v>
      </c>
      <c r="S54" s="197"/>
      <c r="T54" s="243"/>
      <c r="U54" s="197"/>
      <c r="V54" s="200"/>
      <c r="W54" s="197"/>
      <c r="X54" s="200"/>
      <c r="Y54" s="197"/>
      <c r="Z54" s="200"/>
      <c r="AA54" s="145"/>
    </row>
    <row r="55" spans="1:27" x14ac:dyDescent="0.2">
      <c r="A55" s="201">
        <v>30</v>
      </c>
      <c r="B55" s="202" t="s">
        <v>84</v>
      </c>
      <c r="C55" s="202"/>
      <c r="D55" s="163"/>
      <c r="E55" s="164"/>
      <c r="F55" s="164" t="s">
        <v>77</v>
      </c>
      <c r="G55" s="196">
        <f>SUM(H55:N55)</f>
        <v>30</v>
      </c>
      <c r="H55" s="166"/>
      <c r="I55" s="167"/>
      <c r="J55" s="167">
        <v>30</v>
      </c>
      <c r="K55" s="167"/>
      <c r="L55" s="167"/>
      <c r="M55" s="167"/>
      <c r="N55" s="167"/>
      <c r="O55" s="166"/>
      <c r="P55" s="168"/>
      <c r="Q55" s="166"/>
      <c r="R55" s="168"/>
      <c r="S55" s="166"/>
      <c r="U55" s="166"/>
      <c r="V55" s="169">
        <v>30</v>
      </c>
      <c r="W55" s="166"/>
      <c r="X55" s="168"/>
      <c r="Y55" s="166"/>
      <c r="Z55" s="168"/>
      <c r="AA55" s="145"/>
    </row>
    <row r="56" spans="1:27" x14ac:dyDescent="0.2">
      <c r="A56" s="201"/>
      <c r="B56" s="202"/>
      <c r="C56" s="202"/>
      <c r="D56" s="163"/>
      <c r="E56" s="164"/>
      <c r="F56" s="164"/>
      <c r="G56" s="196">
        <f>SUM(H56:N56)</f>
        <v>0</v>
      </c>
      <c r="H56" s="166"/>
      <c r="I56" s="167"/>
      <c r="J56" s="167"/>
      <c r="K56" s="167"/>
      <c r="L56" s="167"/>
      <c r="M56" s="167"/>
      <c r="N56" s="167"/>
      <c r="O56" s="166"/>
      <c r="P56" s="168"/>
      <c r="Q56" s="166"/>
      <c r="R56" s="168"/>
      <c r="S56" s="166"/>
      <c r="T56" s="169"/>
      <c r="U56" s="166"/>
      <c r="V56" s="168"/>
      <c r="W56" s="166"/>
      <c r="X56" s="168"/>
      <c r="Y56" s="166"/>
      <c r="Z56" s="168"/>
      <c r="AA56" s="145"/>
    </row>
    <row r="57" spans="1:27" x14ac:dyDescent="0.2">
      <c r="A57" s="201"/>
      <c r="B57" s="202"/>
      <c r="C57" s="202"/>
      <c r="D57" s="163"/>
      <c r="E57" s="164"/>
      <c r="F57" s="164"/>
      <c r="G57" s="196">
        <f>SUM(H57:N57)</f>
        <v>0</v>
      </c>
      <c r="H57" s="166"/>
      <c r="I57" s="167"/>
      <c r="J57" s="167"/>
      <c r="K57" s="167"/>
      <c r="L57" s="167"/>
      <c r="M57" s="167"/>
      <c r="N57" s="167"/>
      <c r="O57" s="166"/>
      <c r="P57" s="168"/>
      <c r="Q57" s="166"/>
      <c r="R57" s="168"/>
      <c r="S57" s="166"/>
      <c r="T57" s="169"/>
      <c r="U57" s="166"/>
      <c r="V57" s="168"/>
      <c r="W57" s="166"/>
      <c r="X57" s="168"/>
      <c r="Y57" s="166"/>
      <c r="Z57" s="168"/>
      <c r="AA57" s="145"/>
    </row>
    <row r="58" spans="1:27" ht="15.75" thickBot="1" x14ac:dyDescent="0.25">
      <c r="A58" s="244"/>
      <c r="B58" s="204"/>
      <c r="C58" s="204"/>
      <c r="D58" s="205"/>
      <c r="E58" s="206"/>
      <c r="F58" s="206"/>
      <c r="G58" s="196">
        <f>SUM(H58:N58)</f>
        <v>0</v>
      </c>
      <c r="H58" s="208"/>
      <c r="I58" s="209"/>
      <c r="J58" s="209"/>
      <c r="K58" s="209"/>
      <c r="L58" s="209"/>
      <c r="M58" s="209"/>
      <c r="N58" s="209"/>
      <c r="O58" s="208"/>
      <c r="P58" s="210"/>
      <c r="Q58" s="208"/>
      <c r="R58" s="210"/>
      <c r="S58" s="208"/>
      <c r="T58" s="245"/>
      <c r="U58" s="208"/>
      <c r="V58" s="210"/>
      <c r="W58" s="208"/>
      <c r="X58" s="210"/>
      <c r="Y58" s="208"/>
      <c r="Z58" s="210"/>
      <c r="AA58" s="145"/>
    </row>
    <row r="59" spans="1:27" s="77" customFormat="1" ht="16.5" thickTop="1" thickBot="1" x14ac:dyDescent="0.25">
      <c r="A59" s="322" t="s">
        <v>11</v>
      </c>
      <c r="B59" s="323"/>
      <c r="C59" s="212"/>
      <c r="D59" s="213"/>
      <c r="E59" s="214"/>
      <c r="F59" s="214"/>
      <c r="G59" s="215">
        <f>SUM(G54:G58)</f>
        <v>60</v>
      </c>
      <c r="H59" s="215">
        <f t="shared" ref="H59:V59" si="9">SUM(H54:H58)</f>
        <v>0</v>
      </c>
      <c r="I59" s="215">
        <f t="shared" si="9"/>
        <v>0</v>
      </c>
      <c r="J59" s="215">
        <f t="shared" si="9"/>
        <v>60</v>
      </c>
      <c r="K59" s="215">
        <f t="shared" si="9"/>
        <v>0</v>
      </c>
      <c r="L59" s="215">
        <f t="shared" si="9"/>
        <v>0</v>
      </c>
      <c r="M59" s="215">
        <f t="shared" si="9"/>
        <v>0</v>
      </c>
      <c r="N59" s="215">
        <f t="shared" si="9"/>
        <v>0</v>
      </c>
      <c r="O59" s="215">
        <f t="shared" si="9"/>
        <v>0</v>
      </c>
      <c r="P59" s="215">
        <f t="shared" si="9"/>
        <v>0</v>
      </c>
      <c r="Q59" s="215">
        <f t="shared" si="9"/>
        <v>0</v>
      </c>
      <c r="R59" s="215">
        <f>SUM(R54:R58)</f>
        <v>30</v>
      </c>
      <c r="S59" s="215">
        <f t="shared" si="9"/>
        <v>0</v>
      </c>
      <c r="T59" s="215">
        <f t="shared" si="9"/>
        <v>0</v>
      </c>
      <c r="U59" s="215">
        <f t="shared" si="9"/>
        <v>0</v>
      </c>
      <c r="V59" s="215">
        <f t="shared" si="9"/>
        <v>30</v>
      </c>
      <c r="W59" s="216">
        <f t="shared" ref="W59:Z59" si="10">SUM(W54:W58)</f>
        <v>0</v>
      </c>
      <c r="X59" s="217">
        <f t="shared" si="10"/>
        <v>0</v>
      </c>
      <c r="Y59" s="216">
        <f t="shared" si="10"/>
        <v>0</v>
      </c>
      <c r="Z59" s="217">
        <f t="shared" si="10"/>
        <v>0</v>
      </c>
      <c r="AA59" s="250"/>
    </row>
    <row r="60" spans="1:27" s="77" customFormat="1" ht="15.75" thickTop="1" thickBot="1" x14ac:dyDescent="0.25">
      <c r="A60" s="336" t="s">
        <v>133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250"/>
    </row>
    <row r="61" spans="1:27" ht="16.5" thickTop="1" thickBot="1" x14ac:dyDescent="0.25">
      <c r="A61" s="336" t="s">
        <v>129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145"/>
    </row>
    <row r="62" spans="1:27" ht="15.75" thickTop="1" x14ac:dyDescent="0.2">
      <c r="A62" s="201">
        <v>31</v>
      </c>
      <c r="B62" s="162" t="s">
        <v>127</v>
      </c>
      <c r="C62" s="162" t="s">
        <v>116</v>
      </c>
      <c r="D62" s="163"/>
      <c r="E62" s="164"/>
      <c r="F62" s="164" t="s">
        <v>75</v>
      </c>
      <c r="G62" s="165">
        <v>15</v>
      </c>
      <c r="H62" s="166"/>
      <c r="I62" s="167"/>
      <c r="J62" s="167">
        <v>15</v>
      </c>
      <c r="K62" s="167"/>
      <c r="L62" s="167"/>
      <c r="M62" s="167"/>
      <c r="N62" s="167"/>
      <c r="O62" s="166"/>
      <c r="P62" s="168"/>
      <c r="Q62" s="166"/>
      <c r="R62" s="168">
        <v>15</v>
      </c>
      <c r="S62" s="166"/>
      <c r="T62" s="169"/>
      <c r="U62" s="166"/>
      <c r="V62" s="168"/>
      <c r="W62" s="247"/>
      <c r="X62" s="247"/>
      <c r="Y62" s="247"/>
      <c r="Z62" s="247"/>
      <c r="AA62" s="145"/>
    </row>
    <row r="63" spans="1:27" s="161" customFormat="1" x14ac:dyDescent="0.2">
      <c r="A63" s="201">
        <v>32</v>
      </c>
      <c r="B63" s="202" t="s">
        <v>126</v>
      </c>
      <c r="C63" s="162" t="s">
        <v>110</v>
      </c>
      <c r="D63" s="163"/>
      <c r="E63" s="164"/>
      <c r="F63" s="164" t="s">
        <v>75</v>
      </c>
      <c r="G63" s="165">
        <v>15</v>
      </c>
      <c r="H63" s="145"/>
      <c r="I63" s="167"/>
      <c r="J63" s="167">
        <v>15</v>
      </c>
      <c r="K63" s="167"/>
      <c r="L63" s="167"/>
      <c r="M63" s="167"/>
      <c r="N63" s="167"/>
      <c r="O63" s="145"/>
      <c r="P63" s="168"/>
      <c r="Q63" s="168"/>
      <c r="R63" s="168">
        <v>15</v>
      </c>
      <c r="S63" s="166"/>
      <c r="T63" s="169"/>
      <c r="U63" s="166"/>
      <c r="V63" s="168"/>
      <c r="W63" s="166"/>
      <c r="X63" s="168"/>
      <c r="Y63" s="166"/>
      <c r="Z63" s="168"/>
      <c r="AA63" s="145"/>
    </row>
    <row r="64" spans="1:27" s="161" customFormat="1" x14ac:dyDescent="0.2">
      <c r="A64" s="201">
        <v>33</v>
      </c>
      <c r="B64" s="162" t="s">
        <v>132</v>
      </c>
      <c r="C64" s="162" t="s">
        <v>110</v>
      </c>
      <c r="D64" s="163"/>
      <c r="E64" s="164"/>
      <c r="F64" s="164" t="s">
        <v>74</v>
      </c>
      <c r="G64" s="165">
        <v>30</v>
      </c>
      <c r="H64" s="166"/>
      <c r="I64" s="167"/>
      <c r="J64" s="167">
        <v>30</v>
      </c>
      <c r="K64" s="167"/>
      <c r="L64" s="167"/>
      <c r="M64" s="167"/>
      <c r="N64" s="167"/>
      <c r="O64" s="166"/>
      <c r="P64" s="168"/>
      <c r="Q64" s="166"/>
      <c r="R64" s="168"/>
      <c r="S64" s="166"/>
      <c r="T64" s="169">
        <v>30</v>
      </c>
      <c r="U64" s="166"/>
      <c r="V64" s="168"/>
      <c r="W64" s="166"/>
      <c r="X64" s="168"/>
      <c r="Y64" s="166"/>
      <c r="Z64" s="168"/>
      <c r="AA64" s="145"/>
    </row>
    <row r="65" spans="1:27" ht="30" x14ac:dyDescent="0.2">
      <c r="A65" s="201">
        <v>34</v>
      </c>
      <c r="B65" s="162" t="s">
        <v>131</v>
      </c>
      <c r="C65" s="202" t="s">
        <v>116</v>
      </c>
      <c r="D65" s="163"/>
      <c r="E65" s="164"/>
      <c r="F65" s="164" t="s">
        <v>75</v>
      </c>
      <c r="G65" s="165">
        <v>30</v>
      </c>
      <c r="H65" s="166"/>
      <c r="I65" s="167"/>
      <c r="J65" s="167">
        <v>30</v>
      </c>
      <c r="K65" s="167"/>
      <c r="L65" s="167"/>
      <c r="M65" s="167"/>
      <c r="N65" s="167"/>
      <c r="O65" s="166"/>
      <c r="P65" s="168"/>
      <c r="Q65" s="166"/>
      <c r="R65" s="168">
        <v>30</v>
      </c>
      <c r="S65" s="166"/>
      <c r="T65" s="169"/>
      <c r="U65" s="166"/>
      <c r="V65" s="168"/>
      <c r="W65" s="166"/>
      <c r="X65" s="168"/>
      <c r="Y65" s="166"/>
      <c r="Z65" s="168"/>
      <c r="AA65" s="145"/>
    </row>
    <row r="66" spans="1:27" x14ac:dyDescent="0.2">
      <c r="A66" s="201">
        <v>35</v>
      </c>
      <c r="B66" s="162" t="s">
        <v>105</v>
      </c>
      <c r="C66" s="162" t="s">
        <v>104</v>
      </c>
      <c r="D66" s="163"/>
      <c r="E66" s="164" t="s">
        <v>74</v>
      </c>
      <c r="F66" s="164"/>
      <c r="G66" s="165">
        <f t="shared" ref="G66" si="11">SUM(H66:N66)</f>
        <v>30</v>
      </c>
      <c r="H66" s="166">
        <v>30</v>
      </c>
      <c r="I66" s="167"/>
      <c r="J66" s="167"/>
      <c r="K66" s="167"/>
      <c r="L66" s="167"/>
      <c r="M66" s="167"/>
      <c r="N66" s="167"/>
      <c r="O66" s="166"/>
      <c r="P66" s="168"/>
      <c r="Q66" s="166"/>
      <c r="R66" s="168"/>
      <c r="S66" s="166">
        <v>30</v>
      </c>
      <c r="T66" s="169"/>
      <c r="U66" s="166"/>
      <c r="V66" s="168"/>
      <c r="W66" s="166"/>
      <c r="X66" s="168"/>
      <c r="Y66" s="166"/>
      <c r="Z66" s="168"/>
      <c r="AA66" s="145"/>
    </row>
    <row r="67" spans="1:27" ht="30.75" thickBot="1" x14ac:dyDescent="0.25">
      <c r="A67" s="201">
        <v>36</v>
      </c>
      <c r="B67" s="162" t="s">
        <v>128</v>
      </c>
      <c r="C67" s="162" t="s">
        <v>107</v>
      </c>
      <c r="D67" s="163"/>
      <c r="E67" s="164" t="s">
        <v>74</v>
      </c>
      <c r="F67" s="164"/>
      <c r="G67" s="165">
        <v>30</v>
      </c>
      <c r="H67" s="166">
        <v>30</v>
      </c>
      <c r="I67" s="167"/>
      <c r="J67" s="167"/>
      <c r="K67" s="167"/>
      <c r="L67" s="167"/>
      <c r="M67" s="167"/>
      <c r="N67" s="167"/>
      <c r="O67" s="166"/>
      <c r="P67" s="168"/>
      <c r="Q67" s="166"/>
      <c r="R67" s="168"/>
      <c r="S67" s="166">
        <v>30</v>
      </c>
      <c r="T67" s="169"/>
      <c r="U67" s="166"/>
      <c r="V67" s="168"/>
      <c r="W67" s="166"/>
      <c r="X67" s="168"/>
      <c r="Y67" s="166"/>
      <c r="Z67" s="168"/>
      <c r="AA67" s="145"/>
    </row>
    <row r="68" spans="1:27" ht="16.5" thickTop="1" thickBot="1" x14ac:dyDescent="0.25">
      <c r="A68" s="322" t="s">
        <v>11</v>
      </c>
      <c r="B68" s="323"/>
      <c r="C68" s="212"/>
      <c r="D68" s="213"/>
      <c r="E68" s="214"/>
      <c r="F68" s="214"/>
      <c r="G68" s="215">
        <f>SUM(G62:G67)</f>
        <v>150</v>
      </c>
      <c r="H68" s="215">
        <f>SUM(H62:H67)</f>
        <v>60</v>
      </c>
      <c r="I68" s="215">
        <f t="shared" ref="I68:Z68" si="12">SUM(I62:I67)</f>
        <v>0</v>
      </c>
      <c r="J68" s="215">
        <f t="shared" si="12"/>
        <v>90</v>
      </c>
      <c r="K68" s="215">
        <f t="shared" si="12"/>
        <v>0</v>
      </c>
      <c r="L68" s="215">
        <f t="shared" si="12"/>
        <v>0</v>
      </c>
      <c r="M68" s="215">
        <f t="shared" si="12"/>
        <v>0</v>
      </c>
      <c r="N68" s="215">
        <f t="shared" si="12"/>
        <v>0</v>
      </c>
      <c r="O68" s="215">
        <f t="shared" si="12"/>
        <v>0</v>
      </c>
      <c r="P68" s="215">
        <f t="shared" si="12"/>
        <v>0</v>
      </c>
      <c r="Q68" s="215">
        <f t="shared" si="12"/>
        <v>0</v>
      </c>
      <c r="R68" s="215">
        <f t="shared" si="12"/>
        <v>60</v>
      </c>
      <c r="S68" s="215">
        <f t="shared" si="12"/>
        <v>60</v>
      </c>
      <c r="T68" s="215">
        <f t="shared" si="12"/>
        <v>30</v>
      </c>
      <c r="U68" s="215">
        <f t="shared" si="12"/>
        <v>0</v>
      </c>
      <c r="V68" s="215">
        <f t="shared" si="12"/>
        <v>0</v>
      </c>
      <c r="W68" s="215">
        <f t="shared" si="12"/>
        <v>0</v>
      </c>
      <c r="X68" s="215">
        <f t="shared" si="12"/>
        <v>0</v>
      </c>
      <c r="Y68" s="215">
        <f t="shared" si="12"/>
        <v>0</v>
      </c>
      <c r="Z68" s="215">
        <f t="shared" si="12"/>
        <v>0</v>
      </c>
      <c r="AA68" s="145"/>
    </row>
    <row r="69" spans="1:27" ht="16.5" thickTop="1" thickBot="1" x14ac:dyDescent="0.25">
      <c r="A69" s="336" t="s">
        <v>130</v>
      </c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145"/>
    </row>
    <row r="70" spans="1:27" hidden="1" x14ac:dyDescent="0.2">
      <c r="A70" s="246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145"/>
    </row>
    <row r="71" spans="1:27" s="170" customFormat="1" ht="15.75" thickTop="1" x14ac:dyDescent="0.2">
      <c r="A71" s="235">
        <v>37</v>
      </c>
      <c r="B71" s="235" t="s">
        <v>113</v>
      </c>
      <c r="C71" s="235" t="s">
        <v>106</v>
      </c>
      <c r="D71" s="234"/>
      <c r="E71" s="235"/>
      <c r="F71" s="259">
        <v>2</v>
      </c>
      <c r="G71" s="230">
        <v>15</v>
      </c>
      <c r="H71" s="261"/>
      <c r="I71" s="261"/>
      <c r="J71" s="261">
        <v>15</v>
      </c>
      <c r="K71" s="261"/>
      <c r="L71" s="261"/>
      <c r="M71" s="261"/>
      <c r="N71" s="261"/>
      <c r="O71" s="261"/>
      <c r="P71" s="261"/>
      <c r="Q71" s="261"/>
      <c r="R71" s="261">
        <v>15</v>
      </c>
      <c r="S71" s="261"/>
      <c r="T71" s="261"/>
      <c r="U71" s="261"/>
      <c r="V71" s="261"/>
      <c r="W71" s="234"/>
      <c r="X71" s="234"/>
      <c r="Y71" s="234"/>
      <c r="Z71" s="234"/>
      <c r="AA71" s="251"/>
    </row>
    <row r="72" spans="1:27" s="170" customFormat="1" x14ac:dyDescent="0.2">
      <c r="A72" s="235">
        <v>38</v>
      </c>
      <c r="B72" s="235" t="s">
        <v>114</v>
      </c>
      <c r="C72" s="235" t="s">
        <v>106</v>
      </c>
      <c r="D72" s="234"/>
      <c r="E72" s="235"/>
      <c r="F72" s="259">
        <v>2</v>
      </c>
      <c r="G72" s="230">
        <v>15</v>
      </c>
      <c r="H72" s="261"/>
      <c r="I72" s="261"/>
      <c r="J72" s="261">
        <v>15</v>
      </c>
      <c r="K72" s="261"/>
      <c r="L72" s="261"/>
      <c r="M72" s="261"/>
      <c r="N72" s="261"/>
      <c r="O72" s="261"/>
      <c r="P72" s="261"/>
      <c r="Q72" s="261"/>
      <c r="R72" s="261">
        <v>15</v>
      </c>
      <c r="S72" s="261"/>
      <c r="T72" s="261"/>
      <c r="U72" s="261"/>
      <c r="V72" s="261"/>
      <c r="W72" s="234"/>
      <c r="X72" s="234"/>
      <c r="Y72" s="234"/>
      <c r="Z72" s="234"/>
      <c r="AA72" s="251"/>
    </row>
    <row r="73" spans="1:27" s="170" customFormat="1" x14ac:dyDescent="0.2">
      <c r="A73" s="235">
        <v>39</v>
      </c>
      <c r="B73" s="235" t="s">
        <v>134</v>
      </c>
      <c r="C73" s="235" t="s">
        <v>104</v>
      </c>
      <c r="D73" s="228"/>
      <c r="E73" s="229"/>
      <c r="F73" s="260" t="s">
        <v>74</v>
      </c>
      <c r="G73" s="230">
        <v>30</v>
      </c>
      <c r="I73" s="167"/>
      <c r="J73" s="167">
        <v>30</v>
      </c>
      <c r="K73" s="167"/>
      <c r="L73" s="167"/>
      <c r="M73" s="167"/>
      <c r="N73" s="167"/>
      <c r="O73" s="167"/>
      <c r="P73" s="167"/>
      <c r="Q73" s="167"/>
      <c r="R73" s="167"/>
      <c r="T73" s="167">
        <v>30</v>
      </c>
      <c r="U73" s="167"/>
      <c r="V73" s="167"/>
      <c r="W73" s="167"/>
      <c r="X73" s="167"/>
      <c r="Y73" s="167"/>
      <c r="Z73" s="167"/>
      <c r="AA73" s="251"/>
    </row>
    <row r="74" spans="1:27" s="171" customFormat="1" x14ac:dyDescent="0.2">
      <c r="A74" s="235">
        <v>40</v>
      </c>
      <c r="B74" s="227" t="s">
        <v>87</v>
      </c>
      <c r="C74" s="227" t="s">
        <v>112</v>
      </c>
      <c r="D74" s="228"/>
      <c r="E74" s="229"/>
      <c r="F74" s="260" t="s">
        <v>75</v>
      </c>
      <c r="G74" s="230">
        <f t="shared" ref="G74" si="13">SUM(H74:N74)</f>
        <v>30</v>
      </c>
      <c r="H74" s="167"/>
      <c r="I74" s="167"/>
      <c r="J74" s="167">
        <v>30</v>
      </c>
      <c r="K74" s="167"/>
      <c r="L74" s="167"/>
      <c r="M74" s="167"/>
      <c r="N74" s="167"/>
      <c r="O74" s="167"/>
      <c r="P74" s="167"/>
      <c r="Q74" s="167"/>
      <c r="R74" s="167">
        <v>30</v>
      </c>
      <c r="S74" s="167"/>
      <c r="T74" s="236"/>
      <c r="U74" s="167"/>
      <c r="V74" s="167"/>
      <c r="W74" s="167"/>
      <c r="X74" s="167"/>
      <c r="Y74" s="167"/>
      <c r="Z74" s="167"/>
      <c r="AA74" s="251"/>
    </row>
    <row r="75" spans="1:27" s="170" customFormat="1" x14ac:dyDescent="0.2">
      <c r="A75" s="235">
        <v>41</v>
      </c>
      <c r="B75" s="235" t="s">
        <v>89</v>
      </c>
      <c r="C75" s="235" t="s">
        <v>106</v>
      </c>
      <c r="D75" s="228"/>
      <c r="E75" s="229" t="s">
        <v>74</v>
      </c>
      <c r="F75" s="229"/>
      <c r="G75" s="230">
        <f>SUM(H75:N75)</f>
        <v>30</v>
      </c>
      <c r="H75" s="167">
        <v>30</v>
      </c>
      <c r="I75" s="167"/>
      <c r="K75" s="167"/>
      <c r="L75" s="167"/>
      <c r="M75" s="167"/>
      <c r="N75" s="167"/>
      <c r="O75" s="167"/>
      <c r="P75" s="167"/>
      <c r="Q75" s="167"/>
      <c r="R75" s="167"/>
      <c r="S75" s="236">
        <v>30</v>
      </c>
      <c r="U75" s="167"/>
      <c r="V75" s="167"/>
      <c r="W75" s="167"/>
      <c r="X75" s="167"/>
      <c r="Y75" s="167"/>
      <c r="Z75" s="167"/>
      <c r="AA75" s="251"/>
    </row>
    <row r="76" spans="1:27" s="170" customFormat="1" ht="15.75" thickBot="1" x14ac:dyDescent="0.25">
      <c r="A76" s="235">
        <v>42</v>
      </c>
      <c r="B76" s="235" t="s">
        <v>88</v>
      </c>
      <c r="C76" s="235" t="s">
        <v>109</v>
      </c>
      <c r="D76" s="228"/>
      <c r="E76" s="229" t="s">
        <v>74</v>
      </c>
      <c r="F76" s="229"/>
      <c r="G76" s="230">
        <f>SUM(H76:N76)</f>
        <v>30</v>
      </c>
      <c r="H76" s="167">
        <v>30</v>
      </c>
      <c r="I76" s="167"/>
      <c r="K76" s="167"/>
      <c r="L76" s="167"/>
      <c r="M76" s="167"/>
      <c r="N76" s="167"/>
      <c r="O76" s="167"/>
      <c r="P76" s="167"/>
      <c r="Q76" s="167"/>
      <c r="R76" s="167"/>
      <c r="S76" s="236">
        <v>30</v>
      </c>
      <c r="U76" s="167"/>
      <c r="V76" s="167"/>
      <c r="W76" s="167"/>
      <c r="X76" s="167"/>
      <c r="Y76" s="167"/>
      <c r="Z76" s="167"/>
      <c r="AA76" s="251"/>
    </row>
    <row r="77" spans="1:27" s="172" customFormat="1" ht="16.5" thickTop="1" thickBot="1" x14ac:dyDescent="0.25">
      <c r="A77" s="322" t="s">
        <v>11</v>
      </c>
      <c r="B77" s="323"/>
      <c r="C77" s="231"/>
      <c r="D77" s="232"/>
      <c r="E77" s="230"/>
      <c r="F77" s="230"/>
      <c r="G77" s="230">
        <f>SUM(G71:G76)</f>
        <v>150</v>
      </c>
      <c r="H77" s="230">
        <f>SUM(H71:H76)</f>
        <v>60</v>
      </c>
      <c r="I77" s="230">
        <f t="shared" ref="I77:V77" si="14">SUM(I71:I76)</f>
        <v>0</v>
      </c>
      <c r="J77" s="230">
        <f t="shared" si="14"/>
        <v>90</v>
      </c>
      <c r="K77" s="230">
        <f t="shared" si="14"/>
        <v>0</v>
      </c>
      <c r="L77" s="230">
        <f t="shared" si="14"/>
        <v>0</v>
      </c>
      <c r="M77" s="230">
        <f t="shared" si="14"/>
        <v>0</v>
      </c>
      <c r="N77" s="230">
        <f t="shared" si="14"/>
        <v>0</v>
      </c>
      <c r="O77" s="230">
        <f t="shared" si="14"/>
        <v>0</v>
      </c>
      <c r="P77" s="230">
        <f t="shared" si="14"/>
        <v>0</v>
      </c>
      <c r="Q77" s="230">
        <f t="shared" si="14"/>
        <v>0</v>
      </c>
      <c r="R77" s="230">
        <f t="shared" si="14"/>
        <v>60</v>
      </c>
      <c r="S77" s="230">
        <f>SUM(S71:S76)</f>
        <v>60</v>
      </c>
      <c r="T77" s="230">
        <f t="shared" si="14"/>
        <v>30</v>
      </c>
      <c r="U77" s="230">
        <f t="shared" si="14"/>
        <v>0</v>
      </c>
      <c r="V77" s="230">
        <f t="shared" si="14"/>
        <v>0</v>
      </c>
      <c r="W77" s="230">
        <f>SUM(W73:W76)</f>
        <v>0</v>
      </c>
      <c r="X77" s="230">
        <f>SUM(X73:X76)</f>
        <v>0</v>
      </c>
      <c r="Y77" s="230">
        <f>SUM(Y73:Y76)</f>
        <v>0</v>
      </c>
      <c r="Z77" s="230">
        <f>SUM(Z73:Z76)</f>
        <v>0</v>
      </c>
      <c r="AA77" s="252"/>
    </row>
    <row r="78" spans="1:27" s="71" customFormat="1" ht="15.75" thickTop="1" thickBot="1" x14ac:dyDescent="0.25">
      <c r="A78" s="288" t="s">
        <v>14</v>
      </c>
      <c r="B78" s="289"/>
      <c r="C78" s="258"/>
      <c r="D78" s="143"/>
      <c r="E78" s="291"/>
      <c r="F78" s="292"/>
      <c r="G78" s="138">
        <f t="shared" ref="G78:V78" si="15">SUM(G77,G68,G59,G52,G45,G30,G21)</f>
        <v>990</v>
      </c>
      <c r="H78" s="138">
        <f t="shared" si="15"/>
        <v>300</v>
      </c>
      <c r="I78" s="138">
        <f t="shared" si="15"/>
        <v>0</v>
      </c>
      <c r="J78" s="138">
        <f t="shared" si="15"/>
        <v>495</v>
      </c>
      <c r="K78" s="138">
        <f t="shared" si="15"/>
        <v>45</v>
      </c>
      <c r="L78" s="138">
        <f t="shared" si="15"/>
        <v>30</v>
      </c>
      <c r="M78" s="138">
        <f t="shared" si="15"/>
        <v>120</v>
      </c>
      <c r="N78" s="138">
        <f t="shared" si="15"/>
        <v>0</v>
      </c>
      <c r="O78" s="138">
        <f t="shared" si="15"/>
        <v>75</v>
      </c>
      <c r="P78" s="138">
        <f t="shared" si="15"/>
        <v>150</v>
      </c>
      <c r="Q78" s="138">
        <f t="shared" si="15"/>
        <v>60</v>
      </c>
      <c r="R78" s="138">
        <f t="shared" si="15"/>
        <v>225</v>
      </c>
      <c r="S78" s="138">
        <f t="shared" si="15"/>
        <v>150</v>
      </c>
      <c r="T78" s="138">
        <f t="shared" si="15"/>
        <v>180</v>
      </c>
      <c r="U78" s="138">
        <f t="shared" si="15"/>
        <v>15</v>
      </c>
      <c r="V78" s="138">
        <f t="shared" si="15"/>
        <v>135</v>
      </c>
      <c r="W78" s="215" t="e">
        <f>W21+W30+#REF!+W45+W52+W59+W69+#REF!+#REF!+#REF!+#REF!+#REF!+#REF!</f>
        <v>#REF!</v>
      </c>
      <c r="X78" s="215" t="e">
        <f>X21+X30+#REF!+X45+X52+X59+X69+#REF!+#REF!+#REF!+#REF!+#REF!+#REF!</f>
        <v>#REF!</v>
      </c>
      <c r="Y78" s="215" t="e">
        <f>Y21+Y30+#REF!+Y45+Y52+Y59+Y69+#REF!+#REF!+#REF!+#REF!+#REF!+#REF!</f>
        <v>#REF!</v>
      </c>
      <c r="Z78" s="215" t="e">
        <f>Z21+Z30+#REF!+Z45+Z52+Z59+Z69+#REF!+#REF!+#REF!+#REF!+#REF!+#REF!</f>
        <v>#REF!</v>
      </c>
      <c r="AA78" s="238"/>
    </row>
    <row r="79" spans="1:27" ht="16.5" thickTop="1" thickBot="1" x14ac:dyDescent="0.25">
      <c r="A79" s="253"/>
      <c r="B79" s="253"/>
      <c r="C79" s="253"/>
      <c r="D79" s="254"/>
      <c r="E79" s="253" t="s">
        <v>16</v>
      </c>
      <c r="F79" s="253"/>
      <c r="G79" s="255">
        <f>SUM(O78:V78)</f>
        <v>990</v>
      </c>
      <c r="H79" s="253"/>
      <c r="I79" s="253"/>
      <c r="J79" s="253"/>
      <c r="K79" s="253"/>
      <c r="L79" s="253"/>
      <c r="M79" s="253"/>
      <c r="N79" s="253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145"/>
    </row>
    <row r="80" spans="1:27" ht="16.5" thickTop="1" thickBot="1" x14ac:dyDescent="0.25">
      <c r="A80" s="253"/>
      <c r="B80" s="253"/>
      <c r="C80" s="253"/>
      <c r="D80" s="254"/>
      <c r="E80" s="253" t="s">
        <v>17</v>
      </c>
      <c r="F80" s="253"/>
      <c r="G80" s="255">
        <f>SUM(H78:N78)</f>
        <v>990</v>
      </c>
      <c r="H80" s="253"/>
      <c r="I80" s="253"/>
      <c r="J80" s="344" t="s">
        <v>13</v>
      </c>
      <c r="K80" s="344"/>
      <c r="L80" s="344"/>
      <c r="M80" s="344"/>
      <c r="N80" s="345"/>
      <c r="O80" s="256">
        <f>COUNTIF($E15:$E78,1)</f>
        <v>3</v>
      </c>
      <c r="P80" s="257">
        <f>COUNTIF($F15:$F78,1)</f>
        <v>7</v>
      </c>
      <c r="Q80" s="256">
        <f>COUNTIF($E15:$E78,2)</f>
        <v>3</v>
      </c>
      <c r="R80" s="257">
        <f>COUNTIF($F15:$F78,2)</f>
        <v>10</v>
      </c>
      <c r="S80" s="256">
        <f>COUNTIF($E15:$E78,3)</f>
        <v>5</v>
      </c>
      <c r="T80" s="257">
        <f>COUNTIF($F15:$F78,3)</f>
        <v>7</v>
      </c>
      <c r="U80" s="256">
        <f>COUNTIF($E15:$E78,4)</f>
        <v>0</v>
      </c>
      <c r="V80" s="257">
        <f>COUNTIF($F15:$F78,4)</f>
        <v>7</v>
      </c>
      <c r="W80" s="256">
        <f>COUNTIF($E15:$E78,5)</f>
        <v>0</v>
      </c>
      <c r="X80" s="257">
        <f>COUNTIF($F15:$F78,5)</f>
        <v>0</v>
      </c>
      <c r="Y80" s="256">
        <f>COUNTIF($E15:$E78,6)</f>
        <v>0</v>
      </c>
      <c r="Z80" s="257">
        <f>COUNTIF($F15:$F78,6)</f>
        <v>0</v>
      </c>
      <c r="AA80" s="145"/>
    </row>
    <row r="81" spans="1:26" ht="15.75" thickTop="1" x14ac:dyDescent="0.2">
      <c r="A81" s="146"/>
      <c r="B81" s="146"/>
      <c r="C81" s="146"/>
      <c r="D81" s="147"/>
      <c r="E81" s="146"/>
      <c r="F81" s="146"/>
      <c r="G81" s="148" t="str">
        <f>IF(G79=G80,"","BŁĄD !!! SPRAWDŹ WIERSZ OGÓŁEM")</f>
        <v/>
      </c>
      <c r="H81" s="146"/>
      <c r="I81" s="146"/>
      <c r="J81" s="146"/>
      <c r="K81" s="146"/>
      <c r="L81" s="146"/>
      <c r="M81" s="146"/>
      <c r="N81" s="146"/>
      <c r="O81" s="146" t="str">
        <f>IF(O80&gt;8,"za dużo E","")</f>
        <v/>
      </c>
      <c r="P81" s="146"/>
      <c r="Q81" s="146" t="str">
        <f>IF(Q80&gt;8,"za dużo E","")</f>
        <v/>
      </c>
      <c r="R81" s="146"/>
      <c r="S81" s="146" t="str">
        <f>IF(S80&gt;8,"za dużo E","")</f>
        <v/>
      </c>
      <c r="T81" s="146"/>
      <c r="U81" s="146" t="str">
        <f>IF(U80&gt;8,"za dużo E","")</f>
        <v/>
      </c>
      <c r="V81" s="146"/>
      <c r="W81" s="146" t="str">
        <f>IF(W80&gt;8,"za dużo E","")</f>
        <v/>
      </c>
      <c r="X81" s="146"/>
      <c r="Y81" s="146" t="str">
        <f>IF(Y80&gt;8,"za dużo E","")</f>
        <v/>
      </c>
      <c r="Z81" s="146"/>
    </row>
    <row r="82" spans="1:26" ht="16.5" x14ac:dyDescent="0.2">
      <c r="D82" s="160" t="s">
        <v>62</v>
      </c>
      <c r="G82" s="77"/>
    </row>
    <row r="83" spans="1:26" x14ac:dyDescent="0.2">
      <c r="G83" s="77"/>
    </row>
    <row r="84" spans="1:26" x14ac:dyDescent="0.2">
      <c r="G84" s="77"/>
    </row>
    <row r="85" spans="1:26" x14ac:dyDescent="0.2">
      <c r="G85" s="77"/>
    </row>
    <row r="86" spans="1:26" x14ac:dyDescent="0.2">
      <c r="G86" s="77"/>
    </row>
    <row r="87" spans="1:26" x14ac:dyDescent="0.2">
      <c r="G87" s="77"/>
    </row>
    <row r="88" spans="1:26" x14ac:dyDescent="0.2">
      <c r="G88" s="77"/>
    </row>
    <row r="89" spans="1:26" x14ac:dyDescent="0.2">
      <c r="G89" s="77"/>
    </row>
    <row r="90" spans="1:26" x14ac:dyDescent="0.2">
      <c r="G90" s="77"/>
    </row>
    <row r="91" spans="1:26" x14ac:dyDescent="0.2">
      <c r="G91" s="77"/>
    </row>
    <row r="92" spans="1:26" x14ac:dyDescent="0.2">
      <c r="G92" s="77"/>
    </row>
    <row r="93" spans="1:26" x14ac:dyDescent="0.2">
      <c r="G93" s="77"/>
    </row>
    <row r="94" spans="1:26" x14ac:dyDescent="0.2">
      <c r="G94" s="77"/>
    </row>
    <row r="95" spans="1:26" x14ac:dyDescent="0.2">
      <c r="G95" s="77"/>
    </row>
    <row r="96" spans="1:26" x14ac:dyDescent="0.2">
      <c r="G96" s="77"/>
    </row>
    <row r="97" spans="7:7" x14ac:dyDescent="0.2">
      <c r="G97" s="77"/>
    </row>
    <row r="98" spans="7:7" x14ac:dyDescent="0.2">
      <c r="G98" s="77"/>
    </row>
    <row r="99" spans="7:7" x14ac:dyDescent="0.2">
      <c r="G99" s="77"/>
    </row>
    <row r="100" spans="7:7" x14ac:dyDescent="0.2">
      <c r="G100" s="77"/>
    </row>
    <row r="101" spans="7:7" x14ac:dyDescent="0.2">
      <c r="G101" s="77"/>
    </row>
    <row r="102" spans="7:7" x14ac:dyDescent="0.2">
      <c r="G102" s="77"/>
    </row>
    <row r="103" spans="7:7" x14ac:dyDescent="0.2">
      <c r="G103" s="77"/>
    </row>
    <row r="104" spans="7:7" x14ac:dyDescent="0.2">
      <c r="G104" s="77"/>
    </row>
    <row r="105" spans="7:7" x14ac:dyDescent="0.2">
      <c r="G105" s="77"/>
    </row>
    <row r="106" spans="7:7" x14ac:dyDescent="0.2">
      <c r="G106" s="77"/>
    </row>
    <row r="107" spans="7:7" x14ac:dyDescent="0.2">
      <c r="G107" s="77"/>
    </row>
    <row r="108" spans="7:7" x14ac:dyDescent="0.2">
      <c r="G108" s="77"/>
    </row>
    <row r="109" spans="7:7" x14ac:dyDescent="0.2">
      <c r="G109" s="77"/>
    </row>
    <row r="110" spans="7:7" x14ac:dyDescent="0.2">
      <c r="G110" s="77"/>
    </row>
    <row r="111" spans="7:7" x14ac:dyDescent="0.2">
      <c r="G111" s="77"/>
    </row>
    <row r="112" spans="7:7" x14ac:dyDescent="0.2">
      <c r="G112" s="77"/>
    </row>
    <row r="113" spans="7:7" x14ac:dyDescent="0.2">
      <c r="G113" s="77"/>
    </row>
    <row r="114" spans="7:7" x14ac:dyDescent="0.2">
      <c r="G114" s="77"/>
    </row>
    <row r="115" spans="7:7" x14ac:dyDescent="0.2">
      <c r="G115" s="77"/>
    </row>
    <row r="116" spans="7:7" x14ac:dyDescent="0.2">
      <c r="G116" s="77"/>
    </row>
    <row r="117" spans="7:7" x14ac:dyDescent="0.2">
      <c r="G117" s="77"/>
    </row>
    <row r="118" spans="7:7" x14ac:dyDescent="0.2">
      <c r="G118" s="77"/>
    </row>
    <row r="119" spans="7:7" x14ac:dyDescent="0.2">
      <c r="G119" s="77"/>
    </row>
    <row r="120" spans="7:7" x14ac:dyDescent="0.2">
      <c r="G120" s="77"/>
    </row>
    <row r="121" spans="7:7" x14ac:dyDescent="0.2">
      <c r="G121" s="77"/>
    </row>
    <row r="122" spans="7:7" x14ac:dyDescent="0.2">
      <c r="G122" s="77"/>
    </row>
    <row r="123" spans="7:7" x14ac:dyDescent="0.2">
      <c r="G123" s="77"/>
    </row>
    <row r="124" spans="7:7" x14ac:dyDescent="0.2">
      <c r="G124" s="77"/>
    </row>
    <row r="125" spans="7:7" x14ac:dyDescent="0.2">
      <c r="G125" s="77"/>
    </row>
    <row r="126" spans="7:7" x14ac:dyDescent="0.2">
      <c r="G126" s="77"/>
    </row>
    <row r="127" spans="7:7" x14ac:dyDescent="0.2">
      <c r="G127" s="77"/>
    </row>
    <row r="128" spans="7:7" x14ac:dyDescent="0.2">
      <c r="G128" s="77"/>
    </row>
    <row r="129" spans="7:7" x14ac:dyDescent="0.2">
      <c r="G129" s="77"/>
    </row>
    <row r="130" spans="7:7" x14ac:dyDescent="0.2">
      <c r="G130" s="77"/>
    </row>
    <row r="131" spans="7:7" x14ac:dyDescent="0.2">
      <c r="G131" s="77"/>
    </row>
    <row r="132" spans="7:7" x14ac:dyDescent="0.2">
      <c r="G132" s="77"/>
    </row>
    <row r="133" spans="7:7" x14ac:dyDescent="0.2">
      <c r="G133" s="77"/>
    </row>
    <row r="134" spans="7:7" x14ac:dyDescent="0.2">
      <c r="G134" s="77"/>
    </row>
    <row r="135" spans="7:7" x14ac:dyDescent="0.2">
      <c r="G135" s="77"/>
    </row>
    <row r="136" spans="7:7" x14ac:dyDescent="0.2">
      <c r="G136" s="77"/>
    </row>
    <row r="137" spans="7:7" x14ac:dyDescent="0.2">
      <c r="G137" s="77"/>
    </row>
    <row r="138" spans="7:7" x14ac:dyDescent="0.2">
      <c r="G138" s="77"/>
    </row>
    <row r="139" spans="7:7" x14ac:dyDescent="0.2">
      <c r="G139" s="77"/>
    </row>
    <row r="140" spans="7:7" x14ac:dyDescent="0.2">
      <c r="G140" s="77"/>
    </row>
    <row r="141" spans="7:7" x14ac:dyDescent="0.2">
      <c r="G141" s="77"/>
    </row>
    <row r="142" spans="7:7" x14ac:dyDescent="0.2">
      <c r="G142" s="77"/>
    </row>
    <row r="143" spans="7:7" x14ac:dyDescent="0.2">
      <c r="G143" s="77"/>
    </row>
    <row r="144" spans="7:7" x14ac:dyDescent="0.2">
      <c r="G144" s="77"/>
    </row>
    <row r="145" spans="7:7" x14ac:dyDescent="0.2">
      <c r="G145" s="77"/>
    </row>
    <row r="146" spans="7:7" x14ac:dyDescent="0.2">
      <c r="G146" s="77"/>
    </row>
    <row r="147" spans="7:7" x14ac:dyDescent="0.2">
      <c r="G147" s="77"/>
    </row>
    <row r="148" spans="7:7" x14ac:dyDescent="0.2">
      <c r="G148" s="77"/>
    </row>
    <row r="149" spans="7:7" x14ac:dyDescent="0.2">
      <c r="G149" s="77"/>
    </row>
    <row r="150" spans="7:7" x14ac:dyDescent="0.2">
      <c r="G150" s="77"/>
    </row>
    <row r="151" spans="7:7" x14ac:dyDescent="0.2">
      <c r="G151" s="77"/>
    </row>
    <row r="152" spans="7:7" x14ac:dyDescent="0.2">
      <c r="G152" s="77"/>
    </row>
    <row r="153" spans="7:7" x14ac:dyDescent="0.2">
      <c r="G153" s="77"/>
    </row>
    <row r="154" spans="7:7" x14ac:dyDescent="0.2">
      <c r="G154" s="77"/>
    </row>
    <row r="155" spans="7:7" x14ac:dyDescent="0.2">
      <c r="G155" s="77"/>
    </row>
    <row r="156" spans="7:7" x14ac:dyDescent="0.2">
      <c r="G156" s="77"/>
    </row>
    <row r="157" spans="7:7" x14ac:dyDescent="0.2">
      <c r="G157" s="77"/>
    </row>
    <row r="158" spans="7:7" x14ac:dyDescent="0.2">
      <c r="G158" s="77"/>
    </row>
    <row r="159" spans="7:7" x14ac:dyDescent="0.2">
      <c r="G159" s="77"/>
    </row>
    <row r="160" spans="7:7" x14ac:dyDescent="0.2">
      <c r="G160" s="77"/>
    </row>
    <row r="161" spans="7:7" x14ac:dyDescent="0.2">
      <c r="G161" s="77"/>
    </row>
    <row r="162" spans="7:7" x14ac:dyDescent="0.2">
      <c r="G162" s="77"/>
    </row>
    <row r="163" spans="7:7" x14ac:dyDescent="0.2">
      <c r="G163" s="77"/>
    </row>
    <row r="164" spans="7:7" x14ac:dyDescent="0.2">
      <c r="G164" s="77"/>
    </row>
    <row r="165" spans="7:7" x14ac:dyDescent="0.2">
      <c r="G165" s="77"/>
    </row>
    <row r="166" spans="7:7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</sheetData>
  <autoFilter ref="A1:Z69" xr:uid="{00000000-0009-0000-0000-000002000000}"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38">
    <mergeCell ref="A61:Z61"/>
    <mergeCell ref="A46:Z46"/>
    <mergeCell ref="S1:Z1"/>
    <mergeCell ref="J80:N80"/>
    <mergeCell ref="O79:P79"/>
    <mergeCell ref="Q79:R79"/>
    <mergeCell ref="S79:T79"/>
    <mergeCell ref="U79:V79"/>
    <mergeCell ref="W79:X79"/>
    <mergeCell ref="Y79:Z79"/>
    <mergeCell ref="A31:Z31"/>
    <mergeCell ref="A45:B45"/>
    <mergeCell ref="A78:B78"/>
    <mergeCell ref="E78:F78"/>
    <mergeCell ref="A53:Z53"/>
    <mergeCell ref="A59:B59"/>
    <mergeCell ref="A60:Z60"/>
    <mergeCell ref="Y11:Z11"/>
    <mergeCell ref="A14:Z14"/>
    <mergeCell ref="A21:B21"/>
    <mergeCell ref="A22:Z22"/>
    <mergeCell ref="A30:B30"/>
    <mergeCell ref="A77:B77"/>
    <mergeCell ref="A2:Z2"/>
    <mergeCell ref="A3:Z3"/>
    <mergeCell ref="A4:Z4"/>
    <mergeCell ref="A8:Z8"/>
    <mergeCell ref="A5:Z5"/>
    <mergeCell ref="A6:Z6"/>
    <mergeCell ref="A7:Z7"/>
    <mergeCell ref="A9:Z9"/>
    <mergeCell ref="G10:N11"/>
    <mergeCell ref="O10:R10"/>
    <mergeCell ref="S10:V10"/>
    <mergeCell ref="W10:Z10"/>
    <mergeCell ref="A69:Z69"/>
    <mergeCell ref="A68:B68"/>
    <mergeCell ref="A52:B5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rowBreaks count="2" manualBreakCount="2">
    <brk id="30" max="16383" man="1"/>
    <brk id="72" max="16383" man="1"/>
  </rowBreaks>
  <colBreaks count="1" manualBreakCount="1">
    <brk id="14" max="79" man="1"/>
  </colBreaks>
  <ignoredErrors>
    <ignoredError sqref="V78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Olędzka Justyna</cp:lastModifiedBy>
  <cp:lastPrinted>2022-07-06T08:07:18Z</cp:lastPrinted>
  <dcterms:created xsi:type="dcterms:W3CDTF">1998-05-26T18:21:06Z</dcterms:created>
  <dcterms:modified xsi:type="dcterms:W3CDTF">2024-04-12T08:48:49Z</dcterms:modified>
</cp:coreProperties>
</file>